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omail-my.sharepoint.com/personal/christopherdecker_unomaha_edu/Documents/Desktop/Pedagogy 2023/supply chain supply demand/"/>
    </mc:Choice>
  </mc:AlternateContent>
  <xr:revisionPtr revIDLastSave="23" documentId="8_{2AD237F7-352C-4B44-87E6-88B84421072B}" xr6:coauthVersionLast="47" xr6:coauthVersionMax="47" xr10:uidLastSave="{70947402-5808-4643-8B4C-283EA11F997F}"/>
  <bookViews>
    <workbookView xWindow="28680" yWindow="-120" windowWidth="29040" windowHeight="15840" xr2:uid="{524A4055-1476-420C-8B53-CEF17B56DB42}"/>
  </bookViews>
  <sheets>
    <sheet name="The Mode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3" l="1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4" i="3"/>
  <c r="AA5" i="3"/>
  <c r="AB5" i="3"/>
  <c r="AA6" i="3"/>
  <c r="AB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2" i="3"/>
  <c r="AB52" i="3"/>
  <c r="AA53" i="3"/>
  <c r="AB53" i="3"/>
  <c r="AA54" i="3"/>
  <c r="AB54" i="3"/>
  <c r="AA55" i="3"/>
  <c r="AB55" i="3"/>
  <c r="AA56" i="3"/>
  <c r="AB56" i="3"/>
  <c r="AA57" i="3"/>
  <c r="AB57" i="3"/>
  <c r="AA58" i="3"/>
  <c r="AB58" i="3"/>
  <c r="AA59" i="3"/>
  <c r="AB59" i="3"/>
  <c r="AA60" i="3"/>
  <c r="AB60" i="3"/>
  <c r="AA61" i="3"/>
  <c r="AB61" i="3"/>
  <c r="AA62" i="3"/>
  <c r="AB62" i="3"/>
  <c r="AA63" i="3"/>
  <c r="AB63" i="3"/>
  <c r="AA64" i="3"/>
  <c r="AB64" i="3"/>
  <c r="AA65" i="3"/>
  <c r="AB65" i="3"/>
  <c r="AA66" i="3"/>
  <c r="AB66" i="3"/>
  <c r="AA67" i="3"/>
  <c r="AB67" i="3"/>
  <c r="AA68" i="3"/>
  <c r="AB68" i="3"/>
  <c r="AA69" i="3"/>
  <c r="AB69" i="3"/>
  <c r="AA70" i="3"/>
  <c r="AB70" i="3"/>
  <c r="AA71" i="3"/>
  <c r="AB71" i="3"/>
  <c r="AA72" i="3"/>
  <c r="AB72" i="3"/>
  <c r="AA73" i="3"/>
  <c r="AB73" i="3"/>
  <c r="AA74" i="3"/>
  <c r="AB74" i="3"/>
  <c r="AA75" i="3"/>
  <c r="AB75" i="3"/>
  <c r="AA76" i="3"/>
  <c r="AB76" i="3"/>
  <c r="AA77" i="3"/>
  <c r="AB77" i="3"/>
  <c r="AA78" i="3"/>
  <c r="AB78" i="3"/>
  <c r="AA79" i="3"/>
  <c r="AB79" i="3"/>
  <c r="AA80" i="3"/>
  <c r="AB80" i="3"/>
  <c r="AA81" i="3"/>
  <c r="AB81" i="3"/>
  <c r="AA82" i="3"/>
  <c r="AB82" i="3"/>
  <c r="AA83" i="3"/>
  <c r="AB83" i="3"/>
  <c r="AA84" i="3"/>
  <c r="AB84" i="3"/>
  <c r="AA85" i="3"/>
  <c r="AB85" i="3"/>
  <c r="AA86" i="3"/>
  <c r="AB86" i="3"/>
  <c r="AA87" i="3"/>
  <c r="AB87" i="3"/>
  <c r="AA88" i="3"/>
  <c r="AB88" i="3"/>
  <c r="AA89" i="3"/>
  <c r="AB89" i="3"/>
  <c r="AA90" i="3"/>
  <c r="AB90" i="3"/>
  <c r="AA91" i="3"/>
  <c r="AB91" i="3"/>
  <c r="AA92" i="3"/>
  <c r="AB92" i="3"/>
  <c r="AA93" i="3"/>
  <c r="AB93" i="3"/>
  <c r="AB4" i="3"/>
  <c r="AA4" i="3"/>
  <c r="M27" i="3" l="1"/>
  <c r="L27" i="3"/>
  <c r="I27" i="3" s="1"/>
  <c r="AE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4" i="3"/>
  <c r="AF12" i="3" l="1"/>
  <c r="AF34" i="3"/>
  <c r="AF71" i="3"/>
  <c r="AF5" i="3"/>
  <c r="AF13" i="3"/>
  <c r="AF21" i="3"/>
  <c r="AF29" i="3"/>
  <c r="AF37" i="3"/>
  <c r="AF42" i="3"/>
  <c r="AF50" i="3"/>
  <c r="AF66" i="3"/>
  <c r="AF90" i="3"/>
  <c r="AF83" i="3"/>
  <c r="AF55" i="3"/>
  <c r="AF87" i="3"/>
  <c r="AF6" i="3"/>
  <c r="AF91" i="3"/>
  <c r="AF39" i="3"/>
  <c r="L26" i="3"/>
  <c r="I26" i="3" s="1"/>
  <c r="AF7" i="3"/>
  <c r="AF15" i="3"/>
  <c r="AF23" i="3"/>
  <c r="AF31" i="3"/>
  <c r="AF44" i="3"/>
  <c r="AF52" i="3"/>
  <c r="AF60" i="3"/>
  <c r="AF68" i="3"/>
  <c r="AF76" i="3"/>
  <c r="AF84" i="3"/>
  <c r="AF92" i="3"/>
  <c r="L28" i="3"/>
  <c r="AF8" i="3"/>
  <c r="AF16" i="3"/>
  <c r="AF24" i="3"/>
  <c r="AF32" i="3"/>
  <c r="AF45" i="3"/>
  <c r="AF53" i="3"/>
  <c r="AF61" i="3"/>
  <c r="AF69" i="3"/>
  <c r="AF77" i="3"/>
  <c r="AF85" i="3"/>
  <c r="AF93" i="3"/>
  <c r="AF9" i="3"/>
  <c r="AF17" i="3"/>
  <c r="AF25" i="3"/>
  <c r="AF33" i="3"/>
  <c r="AF38" i="3"/>
  <c r="AF46" i="3"/>
  <c r="AF54" i="3"/>
  <c r="AF62" i="3"/>
  <c r="AF70" i="3"/>
  <c r="AF78" i="3"/>
  <c r="AF86" i="3"/>
  <c r="AF4" i="3"/>
  <c r="AF26" i="3"/>
  <c r="AF47" i="3"/>
  <c r="AF79" i="3"/>
  <c r="AF10" i="3"/>
  <c r="AF11" i="3"/>
  <c r="AF19" i="3"/>
  <c r="AF27" i="3"/>
  <c r="AF35" i="3"/>
  <c r="AF40" i="3"/>
  <c r="AF48" i="3"/>
  <c r="AF56" i="3"/>
  <c r="AF64" i="3"/>
  <c r="AF72" i="3"/>
  <c r="AF80" i="3"/>
  <c r="AF88" i="3"/>
  <c r="AF20" i="3"/>
  <c r="AF28" i="3"/>
  <c r="AF36" i="3"/>
  <c r="AF41" i="3"/>
  <c r="AF49" i="3"/>
  <c r="AF57" i="3"/>
  <c r="AF65" i="3"/>
  <c r="AF73" i="3"/>
  <c r="AF81" i="3"/>
  <c r="AF89" i="3"/>
  <c r="AF58" i="3"/>
  <c r="AF74" i="3"/>
  <c r="AF82" i="3"/>
  <c r="AF14" i="3"/>
  <c r="AF22" i="3"/>
  <c r="AF30" i="3"/>
  <c r="AF43" i="3"/>
  <c r="AF51" i="3"/>
  <c r="AF59" i="3"/>
  <c r="AF67" i="3"/>
  <c r="AF75" i="3"/>
  <c r="AF18" i="3"/>
  <c r="AF63" i="3"/>
  <c r="U89" i="3"/>
  <c r="U87" i="3"/>
  <c r="U79" i="3"/>
  <c r="U58" i="3"/>
  <c r="U26" i="3"/>
  <c r="U16" i="3"/>
  <c r="U5" i="3"/>
  <c r="U69" i="3"/>
  <c r="U47" i="3"/>
  <c r="U90" i="3"/>
  <c r="U37" i="3"/>
  <c r="U78" i="3"/>
  <c r="U67" i="3"/>
  <c r="U57" i="3"/>
  <c r="U46" i="3"/>
  <c r="U36" i="3"/>
  <c r="U25" i="3"/>
  <c r="U14" i="3"/>
  <c r="U77" i="3"/>
  <c r="U66" i="3"/>
  <c r="U55" i="3"/>
  <c r="U45" i="3"/>
  <c r="U34" i="3"/>
  <c r="U24" i="3"/>
  <c r="U13" i="3"/>
  <c r="U86" i="3"/>
  <c r="U75" i="3"/>
  <c r="U65" i="3"/>
  <c r="U54" i="3"/>
  <c r="U43" i="3"/>
  <c r="U33" i="3"/>
  <c r="U22" i="3"/>
  <c r="U12" i="3"/>
  <c r="U85" i="3"/>
  <c r="U74" i="3"/>
  <c r="U63" i="3"/>
  <c r="U53" i="3"/>
  <c r="U42" i="3"/>
  <c r="U32" i="3"/>
  <c r="U21" i="3"/>
  <c r="U10" i="3"/>
  <c r="U4" i="3"/>
  <c r="U83" i="3"/>
  <c r="U73" i="3"/>
  <c r="U62" i="3"/>
  <c r="U51" i="3"/>
  <c r="U41" i="3"/>
  <c r="U30" i="3"/>
  <c r="U20" i="3"/>
  <c r="U9" i="3"/>
  <c r="U93" i="3"/>
  <c r="U82" i="3"/>
  <c r="U71" i="3"/>
  <c r="U61" i="3"/>
  <c r="U50" i="3"/>
  <c r="U39" i="3"/>
  <c r="U29" i="3"/>
  <c r="U18" i="3"/>
  <c r="U8" i="3"/>
  <c r="U91" i="3"/>
  <c r="U81" i="3"/>
  <c r="U70" i="3"/>
  <c r="U59" i="3"/>
  <c r="U49" i="3"/>
  <c r="U38" i="3"/>
  <c r="U28" i="3"/>
  <c r="U17" i="3"/>
  <c r="U6" i="3"/>
  <c r="U92" i="3"/>
  <c r="U84" i="3"/>
  <c r="U76" i="3"/>
  <c r="U68" i="3"/>
  <c r="U60" i="3"/>
  <c r="U52" i="3"/>
  <c r="U44" i="3"/>
  <c r="U31" i="3"/>
  <c r="U23" i="3"/>
  <c r="U15" i="3"/>
  <c r="U7" i="3"/>
  <c r="U88" i="3"/>
  <c r="U80" i="3"/>
  <c r="U72" i="3"/>
  <c r="U64" i="3"/>
  <c r="U56" i="3"/>
  <c r="U48" i="3"/>
  <c r="U40" i="3"/>
  <c r="U35" i="3"/>
  <c r="U27" i="3"/>
  <c r="U19" i="3"/>
  <c r="U11" i="3"/>
  <c r="I28" i="3" l="1"/>
  <c r="J27" i="3"/>
  <c r="N27" i="3"/>
  <c r="M28" i="3" l="1"/>
  <c r="J28" i="3" s="1"/>
  <c r="K28" i="3" s="1"/>
  <c r="M26" i="3"/>
  <c r="AG5" i="3"/>
  <c r="AG13" i="3"/>
  <c r="AG21" i="3"/>
  <c r="AG29" i="3"/>
  <c r="AG37" i="3"/>
  <c r="AG42" i="3"/>
  <c r="AG50" i="3"/>
  <c r="AG58" i="3"/>
  <c r="AG66" i="3"/>
  <c r="AG74" i="3"/>
  <c r="AG82" i="3"/>
  <c r="AG90" i="3"/>
  <c r="AG24" i="3"/>
  <c r="AG45" i="3"/>
  <c r="AG61" i="3"/>
  <c r="AG85" i="3"/>
  <c r="AG27" i="3"/>
  <c r="AG72" i="3"/>
  <c r="AG36" i="3"/>
  <c r="AG57" i="3"/>
  <c r="AG89" i="3"/>
  <c r="AG6" i="3"/>
  <c r="AG14" i="3"/>
  <c r="AG22" i="3"/>
  <c r="AG30" i="3"/>
  <c r="AG43" i="3"/>
  <c r="AG51" i="3"/>
  <c r="AG59" i="3"/>
  <c r="AG67" i="3"/>
  <c r="AG75" i="3"/>
  <c r="AG83" i="3"/>
  <c r="AG91" i="3"/>
  <c r="AG16" i="3"/>
  <c r="AG69" i="3"/>
  <c r="AG93" i="3"/>
  <c r="AG35" i="3"/>
  <c r="AG64" i="3"/>
  <c r="AG28" i="3"/>
  <c r="AG73" i="3"/>
  <c r="AG7" i="3"/>
  <c r="AG15" i="3"/>
  <c r="AG23" i="3"/>
  <c r="AG31" i="3"/>
  <c r="AG44" i="3"/>
  <c r="AG52" i="3"/>
  <c r="AG60" i="3"/>
  <c r="AG68" i="3"/>
  <c r="AG76" i="3"/>
  <c r="AG84" i="3"/>
  <c r="AG92" i="3"/>
  <c r="AG8" i="3"/>
  <c r="AG32" i="3"/>
  <c r="AG53" i="3"/>
  <c r="AG77" i="3"/>
  <c r="AG11" i="3"/>
  <c r="AG40" i="3"/>
  <c r="AG56" i="3"/>
  <c r="AG88" i="3"/>
  <c r="AG12" i="3"/>
  <c r="AG41" i="3"/>
  <c r="AG65" i="3"/>
  <c r="AG9" i="3"/>
  <c r="AG17" i="3"/>
  <c r="AG25" i="3"/>
  <c r="AG33" i="3"/>
  <c r="AG38" i="3"/>
  <c r="AG46" i="3"/>
  <c r="AG54" i="3"/>
  <c r="AG62" i="3"/>
  <c r="AG70" i="3"/>
  <c r="AG78" i="3"/>
  <c r="AG86" i="3"/>
  <c r="AG4" i="3"/>
  <c r="AG10" i="3"/>
  <c r="AG18" i="3"/>
  <c r="AG26" i="3"/>
  <c r="AG34" i="3"/>
  <c r="AG39" i="3"/>
  <c r="AG47" i="3"/>
  <c r="AG55" i="3"/>
  <c r="AG63" i="3"/>
  <c r="AG71" i="3"/>
  <c r="AG79" i="3"/>
  <c r="AG87" i="3"/>
  <c r="AG19" i="3"/>
  <c r="AG48" i="3"/>
  <c r="AG80" i="3"/>
  <c r="AG20" i="3"/>
  <c r="AG49" i="3"/>
  <c r="AG81" i="3"/>
  <c r="W9" i="3"/>
  <c r="W17" i="3"/>
  <c r="W25" i="3"/>
  <c r="W33" i="3"/>
  <c r="W38" i="3"/>
  <c r="W46" i="3"/>
  <c r="W54" i="3"/>
  <c r="W62" i="3"/>
  <c r="W70" i="3"/>
  <c r="W78" i="3"/>
  <c r="W86" i="3"/>
  <c r="W4" i="3"/>
  <c r="W87" i="3"/>
  <c r="W10" i="3"/>
  <c r="W18" i="3"/>
  <c r="W26" i="3"/>
  <c r="W34" i="3"/>
  <c r="W39" i="3"/>
  <c r="W47" i="3"/>
  <c r="W55" i="3"/>
  <c r="W63" i="3"/>
  <c r="W71" i="3"/>
  <c r="W79" i="3"/>
  <c r="W61" i="3"/>
  <c r="W11" i="3"/>
  <c r="W19" i="3"/>
  <c r="W27" i="3"/>
  <c r="W35" i="3"/>
  <c r="W40" i="3"/>
  <c r="W48" i="3"/>
  <c r="W56" i="3"/>
  <c r="W64" i="3"/>
  <c r="W72" i="3"/>
  <c r="W80" i="3"/>
  <c r="W88" i="3"/>
  <c r="W89" i="3"/>
  <c r="W32" i="3"/>
  <c r="W12" i="3"/>
  <c r="W20" i="3"/>
  <c r="W28" i="3"/>
  <c r="W36" i="3"/>
  <c r="W41" i="3"/>
  <c r="W49" i="3"/>
  <c r="W57" i="3"/>
  <c r="W65" i="3"/>
  <c r="W73" i="3"/>
  <c r="W81" i="3"/>
  <c r="W69" i="3"/>
  <c r="W5" i="3"/>
  <c r="W13" i="3"/>
  <c r="W21" i="3"/>
  <c r="W29" i="3"/>
  <c r="W37" i="3"/>
  <c r="W42" i="3"/>
  <c r="W50" i="3"/>
  <c r="W58" i="3"/>
  <c r="W66" i="3"/>
  <c r="W74" i="3"/>
  <c r="W82" i="3"/>
  <c r="W90" i="3"/>
  <c r="W24" i="3"/>
  <c r="W53" i="3"/>
  <c r="W93" i="3"/>
  <c r="W6" i="3"/>
  <c r="W14" i="3"/>
  <c r="W22" i="3"/>
  <c r="W30" i="3"/>
  <c r="W43" i="3"/>
  <c r="W51" i="3"/>
  <c r="W59" i="3"/>
  <c r="W67" i="3"/>
  <c r="W75" i="3"/>
  <c r="W83" i="3"/>
  <c r="W91" i="3"/>
  <c r="W16" i="3"/>
  <c r="W77" i="3"/>
  <c r="W7" i="3"/>
  <c r="W15" i="3"/>
  <c r="W23" i="3"/>
  <c r="W31" i="3"/>
  <c r="W44" i="3"/>
  <c r="W52" i="3"/>
  <c r="W60" i="3"/>
  <c r="W68" i="3"/>
  <c r="W76" i="3"/>
  <c r="W84" i="3"/>
  <c r="W92" i="3"/>
  <c r="W8" i="3"/>
  <c r="W45" i="3"/>
  <c r="W85" i="3"/>
  <c r="K27" i="3"/>
  <c r="J26" i="3" l="1"/>
  <c r="K26" i="3" s="1"/>
  <c r="N28" i="3"/>
  <c r="N26" i="3"/>
</calcChain>
</file>

<file path=xl/sharedStrings.xml><?xml version="1.0" encoding="utf-8"?>
<sst xmlns="http://schemas.openxmlformats.org/spreadsheetml/2006/main" count="47" uniqueCount="34">
  <si>
    <t>Beef Processing Market</t>
  </si>
  <si>
    <t>Grocery Market</t>
  </si>
  <si>
    <t>Cattle Market</t>
  </si>
  <si>
    <t>Demand</t>
  </si>
  <si>
    <t>Supply</t>
  </si>
  <si>
    <t>Quantity</t>
  </si>
  <si>
    <t>a</t>
  </si>
  <si>
    <t>d</t>
  </si>
  <si>
    <t>e</t>
  </si>
  <si>
    <t>f</t>
  </si>
  <si>
    <t>g</t>
  </si>
  <si>
    <t>h</t>
  </si>
  <si>
    <t>m</t>
  </si>
  <si>
    <t>n</t>
  </si>
  <si>
    <t>r</t>
  </si>
  <si>
    <t xml:space="preserve">s </t>
  </si>
  <si>
    <t>u</t>
  </si>
  <si>
    <t>θ</t>
  </si>
  <si>
    <t>α</t>
  </si>
  <si>
    <t>Equilibrium Price</t>
  </si>
  <si>
    <t>Equilibrium Quantity</t>
  </si>
  <si>
    <t>w</t>
  </si>
  <si>
    <t>New Supply</t>
  </si>
  <si>
    <t>New Demand</t>
  </si>
  <si>
    <t>Cattle</t>
  </si>
  <si>
    <t>Grocery</t>
  </si>
  <si>
    <t>Alternative</t>
  </si>
  <si>
    <t>Baseline</t>
  </si>
  <si>
    <t>Percent Change</t>
  </si>
  <si>
    <t>Results</t>
  </si>
  <si>
    <t>alternative parameter for w</t>
  </si>
  <si>
    <t>Beef Processing</t>
  </si>
  <si>
    <t>Parameters</t>
  </si>
  <si>
    <t>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</si>
</sst>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0" fontId="0" fillId="0" borderId="1" xfId="0" applyNumberFormat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4" fontId="0" fillId="0" borderId="1" xfId="0" quotePrefix="1" applyNumberFormat="1" applyBorder="1" applyAlignment="1">
      <alignment horizontal="center"/>
    </xf>
    <xf numFmtId="4" fontId="0" fillId="3" borderId="1" xfId="0" quotePrefix="1" applyNumberForma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left"/>
    </xf>
    <xf numFmtId="10" fontId="0" fillId="0" borderId="7" xfId="0" applyNumberFormat="1" applyBorder="1" applyAlignment="1">
      <alignment horizontal="center"/>
    </xf>
    <xf numFmtId="0" fontId="0" fillId="3" borderId="6" xfId="0" applyFill="1" applyBorder="1" applyAlignment="1">
      <alignment horizontal="left"/>
    </xf>
    <xf numFmtId="10" fontId="0" fillId="3" borderId="7" xfId="0" applyNumberFormat="1" applyFill="1" applyBorder="1" applyAlignment="1">
      <alignment horizontal="center"/>
    </xf>
    <xf numFmtId="0" fontId="0" fillId="0" borderId="8" xfId="0" applyBorder="1" applyAlignment="1">
      <alignment horizontal="left"/>
    </xf>
    <xf numFmtId="4" fontId="0" fillId="0" borderId="9" xfId="0" quotePrefix="1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0" xfId="0" applyBorder="1" applyAlignment="1">
      <alignment horizontal="center"/>
    </xf>
    <xf numFmtId="0" fontId="0" fillId="3" borderId="8" xfId="0" applyFill="1" applyBorder="1" applyAlignment="1">
      <alignment horizontal="center" vertical="top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164" fontId="0" fillId="3" borderId="1" xfId="0" quotePrefix="1" applyNumberFormat="1" applyFill="1" applyBorder="1" applyAlignment="1">
      <alignment horizontal="center"/>
    </xf>
    <xf numFmtId="164" fontId="0" fillId="0" borderId="9" xfId="0" quotePrefix="1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" fontId="0" fillId="4" borderId="17" xfId="0" applyNumberFormat="1" applyFill="1" applyBorder="1" applyAlignment="1">
      <alignment horizontal="center" vertical="top" wrapText="1"/>
    </xf>
    <xf numFmtId="4" fontId="0" fillId="4" borderId="18" xfId="0" applyNumberFormat="1" applyFill="1" applyBorder="1" applyAlignment="1">
      <alignment horizontal="center" vertical="top" wrapText="1"/>
    </xf>
    <xf numFmtId="4" fontId="0" fillId="4" borderId="19" xfId="0" applyNumberFormat="1" applyFill="1" applyBorder="1" applyAlignment="1">
      <alignment horizontal="center" vertical="top" wrapText="1"/>
    </xf>
    <xf numFmtId="4" fontId="0" fillId="4" borderId="1" xfId="0" applyNumberFormat="1" applyFill="1" applyBorder="1" applyAlignment="1">
      <alignment horizontal="center" vertical="top" wrapText="1"/>
    </xf>
    <xf numFmtId="4" fontId="0" fillId="4" borderId="7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Cattle Market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'The Model'!$U$3</c:f>
              <c:strCache>
                <c:ptCount val="1"/>
                <c:pt idx="0">
                  <c:v>Demand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'The Model'!$T$4:$T$93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Model'!$U$4:$U$93</c:f>
              <c:numCache>
                <c:formatCode>#,##0.00</c:formatCode>
                <c:ptCount val="90"/>
                <c:pt idx="0">
                  <c:v>1200</c:v>
                </c:pt>
                <c:pt idx="1">
                  <c:v>1180</c:v>
                </c:pt>
                <c:pt idx="2">
                  <c:v>1160</c:v>
                </c:pt>
                <c:pt idx="3">
                  <c:v>1140</c:v>
                </c:pt>
                <c:pt idx="4">
                  <c:v>1120</c:v>
                </c:pt>
                <c:pt idx="5">
                  <c:v>1100</c:v>
                </c:pt>
                <c:pt idx="6">
                  <c:v>1080</c:v>
                </c:pt>
                <c:pt idx="7">
                  <c:v>1060</c:v>
                </c:pt>
                <c:pt idx="8">
                  <c:v>1040</c:v>
                </c:pt>
                <c:pt idx="9">
                  <c:v>1020</c:v>
                </c:pt>
                <c:pt idx="10">
                  <c:v>1000</c:v>
                </c:pt>
                <c:pt idx="11">
                  <c:v>980</c:v>
                </c:pt>
                <c:pt idx="12">
                  <c:v>960</c:v>
                </c:pt>
                <c:pt idx="13">
                  <c:v>940</c:v>
                </c:pt>
                <c:pt idx="14">
                  <c:v>920</c:v>
                </c:pt>
                <c:pt idx="15">
                  <c:v>900</c:v>
                </c:pt>
                <c:pt idx="16">
                  <c:v>880</c:v>
                </c:pt>
                <c:pt idx="17">
                  <c:v>860</c:v>
                </c:pt>
                <c:pt idx="18">
                  <c:v>840</c:v>
                </c:pt>
                <c:pt idx="19">
                  <c:v>820</c:v>
                </c:pt>
                <c:pt idx="20">
                  <c:v>800</c:v>
                </c:pt>
                <c:pt idx="21">
                  <c:v>780</c:v>
                </c:pt>
                <c:pt idx="22">
                  <c:v>760</c:v>
                </c:pt>
                <c:pt idx="23">
                  <c:v>740</c:v>
                </c:pt>
                <c:pt idx="24">
                  <c:v>720</c:v>
                </c:pt>
                <c:pt idx="25">
                  <c:v>700</c:v>
                </c:pt>
                <c:pt idx="26">
                  <c:v>680</c:v>
                </c:pt>
                <c:pt idx="27">
                  <c:v>660</c:v>
                </c:pt>
                <c:pt idx="28">
                  <c:v>640</c:v>
                </c:pt>
                <c:pt idx="29">
                  <c:v>620</c:v>
                </c:pt>
                <c:pt idx="30">
                  <c:v>600</c:v>
                </c:pt>
                <c:pt idx="31">
                  <c:v>580</c:v>
                </c:pt>
                <c:pt idx="32">
                  <c:v>560</c:v>
                </c:pt>
                <c:pt idx="33">
                  <c:v>540</c:v>
                </c:pt>
                <c:pt idx="34">
                  <c:v>300</c:v>
                </c:pt>
                <c:pt idx="35">
                  <c:v>280</c:v>
                </c:pt>
                <c:pt idx="36">
                  <c:v>260</c:v>
                </c:pt>
                <c:pt idx="37">
                  <c:v>240</c:v>
                </c:pt>
                <c:pt idx="38">
                  <c:v>220</c:v>
                </c:pt>
                <c:pt idx="39">
                  <c:v>200</c:v>
                </c:pt>
                <c:pt idx="40">
                  <c:v>180</c:v>
                </c:pt>
                <c:pt idx="41">
                  <c:v>160</c:v>
                </c:pt>
                <c:pt idx="42">
                  <c:v>140</c:v>
                </c:pt>
                <c:pt idx="43">
                  <c:v>120</c:v>
                </c:pt>
                <c:pt idx="44">
                  <c:v>100</c:v>
                </c:pt>
                <c:pt idx="45">
                  <c:v>80</c:v>
                </c:pt>
                <c:pt idx="46">
                  <c:v>60</c:v>
                </c:pt>
                <c:pt idx="47">
                  <c:v>40</c:v>
                </c:pt>
                <c:pt idx="48">
                  <c:v>20</c:v>
                </c:pt>
                <c:pt idx="49">
                  <c:v>0</c:v>
                </c:pt>
                <c:pt idx="50">
                  <c:v>-20</c:v>
                </c:pt>
                <c:pt idx="51">
                  <c:v>-40</c:v>
                </c:pt>
                <c:pt idx="52">
                  <c:v>-60</c:v>
                </c:pt>
                <c:pt idx="53">
                  <c:v>-80</c:v>
                </c:pt>
                <c:pt idx="54">
                  <c:v>-100</c:v>
                </c:pt>
                <c:pt idx="55">
                  <c:v>-120</c:v>
                </c:pt>
                <c:pt idx="56">
                  <c:v>-140</c:v>
                </c:pt>
                <c:pt idx="57">
                  <c:v>-160</c:v>
                </c:pt>
                <c:pt idx="58">
                  <c:v>-180</c:v>
                </c:pt>
                <c:pt idx="59">
                  <c:v>-200</c:v>
                </c:pt>
                <c:pt idx="60">
                  <c:v>-220</c:v>
                </c:pt>
                <c:pt idx="61">
                  <c:v>-240</c:v>
                </c:pt>
                <c:pt idx="62">
                  <c:v>-260</c:v>
                </c:pt>
                <c:pt idx="63">
                  <c:v>-280</c:v>
                </c:pt>
                <c:pt idx="64">
                  <c:v>-300</c:v>
                </c:pt>
                <c:pt idx="65">
                  <c:v>-320</c:v>
                </c:pt>
                <c:pt idx="66">
                  <c:v>-340</c:v>
                </c:pt>
                <c:pt idx="67">
                  <c:v>-360</c:v>
                </c:pt>
                <c:pt idx="68">
                  <c:v>-380</c:v>
                </c:pt>
                <c:pt idx="69">
                  <c:v>-400</c:v>
                </c:pt>
                <c:pt idx="70">
                  <c:v>-420</c:v>
                </c:pt>
                <c:pt idx="71">
                  <c:v>-440</c:v>
                </c:pt>
                <c:pt idx="72">
                  <c:v>-460</c:v>
                </c:pt>
                <c:pt idx="73">
                  <c:v>-480</c:v>
                </c:pt>
                <c:pt idx="74">
                  <c:v>-500</c:v>
                </c:pt>
                <c:pt idx="75">
                  <c:v>-520</c:v>
                </c:pt>
                <c:pt idx="76">
                  <c:v>-540</c:v>
                </c:pt>
                <c:pt idx="77">
                  <c:v>-560</c:v>
                </c:pt>
                <c:pt idx="78">
                  <c:v>-580</c:v>
                </c:pt>
                <c:pt idx="79">
                  <c:v>-600</c:v>
                </c:pt>
                <c:pt idx="80">
                  <c:v>-620</c:v>
                </c:pt>
                <c:pt idx="81">
                  <c:v>-640</c:v>
                </c:pt>
                <c:pt idx="82">
                  <c:v>-660</c:v>
                </c:pt>
                <c:pt idx="83">
                  <c:v>-680</c:v>
                </c:pt>
                <c:pt idx="84">
                  <c:v>-700</c:v>
                </c:pt>
                <c:pt idx="85">
                  <c:v>-720</c:v>
                </c:pt>
                <c:pt idx="86">
                  <c:v>-740</c:v>
                </c:pt>
                <c:pt idx="87">
                  <c:v>-760</c:v>
                </c:pt>
                <c:pt idx="88">
                  <c:v>-780</c:v>
                </c:pt>
                <c:pt idx="89">
                  <c:v>-800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2A-40CE-AEFA-39A4C02E67C8}"/>
            </c:ext>
          </c:extLst>
        </c:ser>
        <c:ser>
          <c:idx val="1"/>
          <c:order val="1"/>
          <c:tx>
            <c:strRef>
              <c:f>'The Model'!$V$3</c:f>
              <c:strCache>
                <c:ptCount val="1"/>
                <c:pt idx="0">
                  <c:v>Supply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'The Model'!$T$4:$T$93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Model'!$V$4:$V$93</c:f>
              <c:numCache>
                <c:formatCode>#,##0.00</c:formatCode>
                <c:ptCount val="90"/>
                <c:pt idx="0">
                  <c:v>-960</c:v>
                </c:pt>
                <c:pt idx="1">
                  <c:v>-940</c:v>
                </c:pt>
                <c:pt idx="2">
                  <c:v>-920</c:v>
                </c:pt>
                <c:pt idx="3">
                  <c:v>-900</c:v>
                </c:pt>
                <c:pt idx="4">
                  <c:v>-880</c:v>
                </c:pt>
                <c:pt idx="5">
                  <c:v>-860</c:v>
                </c:pt>
                <c:pt idx="6">
                  <c:v>-840</c:v>
                </c:pt>
                <c:pt idx="7">
                  <c:v>-820</c:v>
                </c:pt>
                <c:pt idx="8">
                  <c:v>-800</c:v>
                </c:pt>
                <c:pt idx="9">
                  <c:v>-780</c:v>
                </c:pt>
                <c:pt idx="10">
                  <c:v>-760</c:v>
                </c:pt>
                <c:pt idx="11">
                  <c:v>-740</c:v>
                </c:pt>
                <c:pt idx="12">
                  <c:v>-720</c:v>
                </c:pt>
                <c:pt idx="13">
                  <c:v>-700</c:v>
                </c:pt>
                <c:pt idx="14">
                  <c:v>-680</c:v>
                </c:pt>
                <c:pt idx="15">
                  <c:v>-660</c:v>
                </c:pt>
                <c:pt idx="16">
                  <c:v>-640</c:v>
                </c:pt>
                <c:pt idx="17">
                  <c:v>-620</c:v>
                </c:pt>
                <c:pt idx="18">
                  <c:v>-600</c:v>
                </c:pt>
                <c:pt idx="19">
                  <c:v>-580</c:v>
                </c:pt>
                <c:pt idx="20">
                  <c:v>-560</c:v>
                </c:pt>
                <c:pt idx="21">
                  <c:v>-540</c:v>
                </c:pt>
                <c:pt idx="22">
                  <c:v>-520</c:v>
                </c:pt>
                <c:pt idx="23">
                  <c:v>-500</c:v>
                </c:pt>
                <c:pt idx="24">
                  <c:v>-480</c:v>
                </c:pt>
                <c:pt idx="25">
                  <c:v>-460</c:v>
                </c:pt>
                <c:pt idx="26">
                  <c:v>-440</c:v>
                </c:pt>
                <c:pt idx="27">
                  <c:v>-420</c:v>
                </c:pt>
                <c:pt idx="28">
                  <c:v>-400</c:v>
                </c:pt>
                <c:pt idx="29">
                  <c:v>-380</c:v>
                </c:pt>
                <c:pt idx="30">
                  <c:v>-360</c:v>
                </c:pt>
                <c:pt idx="31">
                  <c:v>-340</c:v>
                </c:pt>
                <c:pt idx="32">
                  <c:v>-320</c:v>
                </c:pt>
                <c:pt idx="33">
                  <c:v>-300</c:v>
                </c:pt>
                <c:pt idx="34">
                  <c:v>-60</c:v>
                </c:pt>
                <c:pt idx="35">
                  <c:v>-40</c:v>
                </c:pt>
                <c:pt idx="36">
                  <c:v>-20</c:v>
                </c:pt>
                <c:pt idx="37">
                  <c:v>0</c:v>
                </c:pt>
                <c:pt idx="38">
                  <c:v>20</c:v>
                </c:pt>
                <c:pt idx="39">
                  <c:v>40</c:v>
                </c:pt>
                <c:pt idx="40">
                  <c:v>60</c:v>
                </c:pt>
                <c:pt idx="41">
                  <c:v>80</c:v>
                </c:pt>
                <c:pt idx="42">
                  <c:v>100</c:v>
                </c:pt>
                <c:pt idx="43">
                  <c:v>120</c:v>
                </c:pt>
                <c:pt idx="44">
                  <c:v>140</c:v>
                </c:pt>
                <c:pt idx="45">
                  <c:v>160</c:v>
                </c:pt>
                <c:pt idx="46">
                  <c:v>180</c:v>
                </c:pt>
                <c:pt idx="47">
                  <c:v>200</c:v>
                </c:pt>
                <c:pt idx="48">
                  <c:v>220</c:v>
                </c:pt>
                <c:pt idx="49">
                  <c:v>240</c:v>
                </c:pt>
                <c:pt idx="50">
                  <c:v>260</c:v>
                </c:pt>
                <c:pt idx="51">
                  <c:v>280</c:v>
                </c:pt>
                <c:pt idx="52">
                  <c:v>300</c:v>
                </c:pt>
                <c:pt idx="53">
                  <c:v>320</c:v>
                </c:pt>
                <c:pt idx="54">
                  <c:v>340</c:v>
                </c:pt>
                <c:pt idx="55">
                  <c:v>360</c:v>
                </c:pt>
                <c:pt idx="56">
                  <c:v>380</c:v>
                </c:pt>
                <c:pt idx="57">
                  <c:v>400</c:v>
                </c:pt>
                <c:pt idx="58">
                  <c:v>420</c:v>
                </c:pt>
                <c:pt idx="59">
                  <c:v>440</c:v>
                </c:pt>
                <c:pt idx="60">
                  <c:v>460</c:v>
                </c:pt>
                <c:pt idx="61">
                  <c:v>480</c:v>
                </c:pt>
                <c:pt idx="62">
                  <c:v>500</c:v>
                </c:pt>
                <c:pt idx="63">
                  <c:v>520</c:v>
                </c:pt>
                <c:pt idx="64">
                  <c:v>540</c:v>
                </c:pt>
                <c:pt idx="65">
                  <c:v>560</c:v>
                </c:pt>
                <c:pt idx="66">
                  <c:v>580</c:v>
                </c:pt>
                <c:pt idx="67">
                  <c:v>600</c:v>
                </c:pt>
                <c:pt idx="68">
                  <c:v>620</c:v>
                </c:pt>
                <c:pt idx="69">
                  <c:v>640</c:v>
                </c:pt>
                <c:pt idx="70">
                  <c:v>660</c:v>
                </c:pt>
                <c:pt idx="71">
                  <c:v>680</c:v>
                </c:pt>
                <c:pt idx="72">
                  <c:v>700</c:v>
                </c:pt>
                <c:pt idx="73">
                  <c:v>720</c:v>
                </c:pt>
                <c:pt idx="74">
                  <c:v>740</c:v>
                </c:pt>
                <c:pt idx="75">
                  <c:v>760</c:v>
                </c:pt>
                <c:pt idx="76">
                  <c:v>780</c:v>
                </c:pt>
                <c:pt idx="77">
                  <c:v>800</c:v>
                </c:pt>
                <c:pt idx="78">
                  <c:v>820</c:v>
                </c:pt>
                <c:pt idx="79">
                  <c:v>840</c:v>
                </c:pt>
                <c:pt idx="80">
                  <c:v>860</c:v>
                </c:pt>
                <c:pt idx="81">
                  <c:v>880</c:v>
                </c:pt>
                <c:pt idx="82">
                  <c:v>900</c:v>
                </c:pt>
                <c:pt idx="83">
                  <c:v>920</c:v>
                </c:pt>
                <c:pt idx="84">
                  <c:v>940</c:v>
                </c:pt>
                <c:pt idx="85">
                  <c:v>960</c:v>
                </c:pt>
                <c:pt idx="86">
                  <c:v>980</c:v>
                </c:pt>
                <c:pt idx="87">
                  <c:v>1000</c:v>
                </c:pt>
                <c:pt idx="88">
                  <c:v>1020</c:v>
                </c:pt>
                <c:pt idx="89">
                  <c:v>1040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2A-40CE-AEFA-39A4C02E67C8}"/>
            </c:ext>
          </c:extLst>
        </c:ser>
        <c:ser>
          <c:idx val="2"/>
          <c:order val="2"/>
          <c:tx>
            <c:strRef>
              <c:f>'The Model'!$W$3</c:f>
              <c:strCache>
                <c:ptCount val="1"/>
                <c:pt idx="0">
                  <c:v>New Demand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'The Model'!$T$4:$T$93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Model'!$W$4:$W$93</c:f>
              <c:numCache>
                <c:formatCode>#,##0.00</c:formatCode>
                <c:ptCount val="90"/>
                <c:pt idx="0">
                  <c:v>1200</c:v>
                </c:pt>
                <c:pt idx="1">
                  <c:v>1180</c:v>
                </c:pt>
                <c:pt idx="2">
                  <c:v>1160</c:v>
                </c:pt>
                <c:pt idx="3">
                  <c:v>1140</c:v>
                </c:pt>
                <c:pt idx="4">
                  <c:v>1120</c:v>
                </c:pt>
                <c:pt idx="5">
                  <c:v>1100</c:v>
                </c:pt>
                <c:pt idx="6">
                  <c:v>1080</c:v>
                </c:pt>
                <c:pt idx="7">
                  <c:v>1060</c:v>
                </c:pt>
                <c:pt idx="8">
                  <c:v>1040</c:v>
                </c:pt>
                <c:pt idx="9">
                  <c:v>1020</c:v>
                </c:pt>
                <c:pt idx="10">
                  <c:v>1000</c:v>
                </c:pt>
                <c:pt idx="11">
                  <c:v>980</c:v>
                </c:pt>
                <c:pt idx="12">
                  <c:v>960</c:v>
                </c:pt>
                <c:pt idx="13">
                  <c:v>940</c:v>
                </c:pt>
                <c:pt idx="14">
                  <c:v>920</c:v>
                </c:pt>
                <c:pt idx="15">
                  <c:v>900</c:v>
                </c:pt>
                <c:pt idx="16">
                  <c:v>880</c:v>
                </c:pt>
                <c:pt idx="17">
                  <c:v>860</c:v>
                </c:pt>
                <c:pt idx="18">
                  <c:v>840</c:v>
                </c:pt>
                <c:pt idx="19">
                  <c:v>820</c:v>
                </c:pt>
                <c:pt idx="20">
                  <c:v>800</c:v>
                </c:pt>
                <c:pt idx="21">
                  <c:v>780</c:v>
                </c:pt>
                <c:pt idx="22">
                  <c:v>760</c:v>
                </c:pt>
                <c:pt idx="23">
                  <c:v>740</c:v>
                </c:pt>
                <c:pt idx="24">
                  <c:v>720</c:v>
                </c:pt>
                <c:pt idx="25">
                  <c:v>700</c:v>
                </c:pt>
                <c:pt idx="26">
                  <c:v>680</c:v>
                </c:pt>
                <c:pt idx="27">
                  <c:v>660</c:v>
                </c:pt>
                <c:pt idx="28">
                  <c:v>640</c:v>
                </c:pt>
                <c:pt idx="29">
                  <c:v>620</c:v>
                </c:pt>
                <c:pt idx="30">
                  <c:v>600</c:v>
                </c:pt>
                <c:pt idx="31">
                  <c:v>580</c:v>
                </c:pt>
                <c:pt idx="32">
                  <c:v>560</c:v>
                </c:pt>
                <c:pt idx="33">
                  <c:v>540</c:v>
                </c:pt>
                <c:pt idx="34">
                  <c:v>300</c:v>
                </c:pt>
                <c:pt idx="35">
                  <c:v>280</c:v>
                </c:pt>
                <c:pt idx="36">
                  <c:v>260</c:v>
                </c:pt>
                <c:pt idx="37">
                  <c:v>240</c:v>
                </c:pt>
                <c:pt idx="38">
                  <c:v>220</c:v>
                </c:pt>
                <c:pt idx="39">
                  <c:v>200</c:v>
                </c:pt>
                <c:pt idx="40">
                  <c:v>180</c:v>
                </c:pt>
                <c:pt idx="41">
                  <c:v>160</c:v>
                </c:pt>
                <c:pt idx="42">
                  <c:v>140</c:v>
                </c:pt>
                <c:pt idx="43">
                  <c:v>120</c:v>
                </c:pt>
                <c:pt idx="44">
                  <c:v>100</c:v>
                </c:pt>
                <c:pt idx="45">
                  <c:v>80</c:v>
                </c:pt>
                <c:pt idx="46">
                  <c:v>60</c:v>
                </c:pt>
                <c:pt idx="47">
                  <c:v>40</c:v>
                </c:pt>
                <c:pt idx="48">
                  <c:v>20</c:v>
                </c:pt>
                <c:pt idx="49">
                  <c:v>0</c:v>
                </c:pt>
                <c:pt idx="50">
                  <c:v>-20</c:v>
                </c:pt>
                <c:pt idx="51">
                  <c:v>-40</c:v>
                </c:pt>
                <c:pt idx="52">
                  <c:v>-60</c:v>
                </c:pt>
                <c:pt idx="53">
                  <c:v>-80</c:v>
                </c:pt>
                <c:pt idx="54">
                  <c:v>-100</c:v>
                </c:pt>
                <c:pt idx="55">
                  <c:v>-120</c:v>
                </c:pt>
                <c:pt idx="56">
                  <c:v>-140</c:v>
                </c:pt>
                <c:pt idx="57">
                  <c:v>-160</c:v>
                </c:pt>
                <c:pt idx="58">
                  <c:v>-180</c:v>
                </c:pt>
                <c:pt idx="59">
                  <c:v>-200</c:v>
                </c:pt>
                <c:pt idx="60">
                  <c:v>-220</c:v>
                </c:pt>
                <c:pt idx="61">
                  <c:v>-240</c:v>
                </c:pt>
                <c:pt idx="62">
                  <c:v>-260</c:v>
                </c:pt>
                <c:pt idx="63">
                  <c:v>-280</c:v>
                </c:pt>
                <c:pt idx="64">
                  <c:v>-300</c:v>
                </c:pt>
                <c:pt idx="65">
                  <c:v>-320</c:v>
                </c:pt>
                <c:pt idx="66">
                  <c:v>-340</c:v>
                </c:pt>
                <c:pt idx="67">
                  <c:v>-360</c:v>
                </c:pt>
                <c:pt idx="68">
                  <c:v>-380</c:v>
                </c:pt>
                <c:pt idx="69">
                  <c:v>-400</c:v>
                </c:pt>
                <c:pt idx="70">
                  <c:v>-420</c:v>
                </c:pt>
                <c:pt idx="71">
                  <c:v>-440</c:v>
                </c:pt>
                <c:pt idx="72">
                  <c:v>-460</c:v>
                </c:pt>
                <c:pt idx="73">
                  <c:v>-480</c:v>
                </c:pt>
                <c:pt idx="74">
                  <c:v>-500</c:v>
                </c:pt>
                <c:pt idx="75">
                  <c:v>-520</c:v>
                </c:pt>
                <c:pt idx="76">
                  <c:v>-540</c:v>
                </c:pt>
                <c:pt idx="77">
                  <c:v>-560</c:v>
                </c:pt>
                <c:pt idx="78">
                  <c:v>-580</c:v>
                </c:pt>
                <c:pt idx="79">
                  <c:v>-600</c:v>
                </c:pt>
                <c:pt idx="80">
                  <c:v>-620</c:v>
                </c:pt>
                <c:pt idx="81">
                  <c:v>-640</c:v>
                </c:pt>
                <c:pt idx="82">
                  <c:v>-660</c:v>
                </c:pt>
                <c:pt idx="83">
                  <c:v>-680</c:v>
                </c:pt>
                <c:pt idx="84">
                  <c:v>-700</c:v>
                </c:pt>
                <c:pt idx="85">
                  <c:v>-720</c:v>
                </c:pt>
                <c:pt idx="86">
                  <c:v>-740</c:v>
                </c:pt>
                <c:pt idx="87">
                  <c:v>-760</c:v>
                </c:pt>
                <c:pt idx="88">
                  <c:v>-780</c:v>
                </c:pt>
                <c:pt idx="89">
                  <c:v>-800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2A-40CE-AEFA-39A4C02E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3797615"/>
        <c:axId val="1153800527"/>
      </c:scatterChart>
      <c:valAx>
        <c:axId val="1153797615"/>
        <c:scaling>
          <c:orientation val="minMax"/>
          <c:max val="56"/>
          <c:min val="5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800527"/>
        <c:crosses val="autoZero"/>
        <c:crossBetween val="midCat"/>
      </c:valAx>
      <c:valAx>
        <c:axId val="1153800527"/>
        <c:scaling>
          <c:orientation val="minMax"/>
          <c:max val="16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797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Grocery Market</a:t>
            </a:r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'The Model'!$AE$3</c:f>
              <c:strCache>
                <c:ptCount val="1"/>
                <c:pt idx="0">
                  <c:v>Demand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'The Model'!$AD$4:$AD$93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Model'!$AE$4:$AE$93</c:f>
              <c:numCache>
                <c:formatCode>#,##0.00</c:formatCode>
                <c:ptCount val="90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24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16</c:v>
                </c:pt>
                <c:pt idx="8">
                  <c:v>14</c:v>
                </c:pt>
                <c:pt idx="9">
                  <c:v>12</c:v>
                </c:pt>
                <c:pt idx="10">
                  <c:v>10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-2</c:v>
                </c:pt>
                <c:pt idx="17">
                  <c:v>-4</c:v>
                </c:pt>
                <c:pt idx="18">
                  <c:v>-6</c:v>
                </c:pt>
                <c:pt idx="19">
                  <c:v>-8</c:v>
                </c:pt>
                <c:pt idx="20">
                  <c:v>-10</c:v>
                </c:pt>
                <c:pt idx="21">
                  <c:v>-12</c:v>
                </c:pt>
                <c:pt idx="22">
                  <c:v>-14</c:v>
                </c:pt>
                <c:pt idx="23">
                  <c:v>-16</c:v>
                </c:pt>
                <c:pt idx="24">
                  <c:v>-18</c:v>
                </c:pt>
                <c:pt idx="25">
                  <c:v>-20</c:v>
                </c:pt>
                <c:pt idx="26">
                  <c:v>-22</c:v>
                </c:pt>
                <c:pt idx="27">
                  <c:v>-24</c:v>
                </c:pt>
                <c:pt idx="28">
                  <c:v>-26</c:v>
                </c:pt>
                <c:pt idx="29">
                  <c:v>-28</c:v>
                </c:pt>
                <c:pt idx="30">
                  <c:v>-30</c:v>
                </c:pt>
                <c:pt idx="31">
                  <c:v>-32</c:v>
                </c:pt>
                <c:pt idx="32">
                  <c:v>-34</c:v>
                </c:pt>
                <c:pt idx="33">
                  <c:v>-36</c:v>
                </c:pt>
                <c:pt idx="34">
                  <c:v>-60</c:v>
                </c:pt>
                <c:pt idx="35">
                  <c:v>-62</c:v>
                </c:pt>
                <c:pt idx="36">
                  <c:v>-64</c:v>
                </c:pt>
                <c:pt idx="37">
                  <c:v>-66</c:v>
                </c:pt>
                <c:pt idx="38">
                  <c:v>-68</c:v>
                </c:pt>
                <c:pt idx="39">
                  <c:v>-70</c:v>
                </c:pt>
                <c:pt idx="40">
                  <c:v>-72</c:v>
                </c:pt>
                <c:pt idx="41">
                  <c:v>-74</c:v>
                </c:pt>
                <c:pt idx="42">
                  <c:v>-76</c:v>
                </c:pt>
                <c:pt idx="43">
                  <c:v>-78</c:v>
                </c:pt>
                <c:pt idx="44">
                  <c:v>-80</c:v>
                </c:pt>
                <c:pt idx="45">
                  <c:v>-82</c:v>
                </c:pt>
                <c:pt idx="46">
                  <c:v>-84</c:v>
                </c:pt>
                <c:pt idx="47">
                  <c:v>-86</c:v>
                </c:pt>
                <c:pt idx="48">
                  <c:v>-88</c:v>
                </c:pt>
                <c:pt idx="49">
                  <c:v>-90</c:v>
                </c:pt>
                <c:pt idx="50">
                  <c:v>-92</c:v>
                </c:pt>
                <c:pt idx="51">
                  <c:v>-94</c:v>
                </c:pt>
                <c:pt idx="52">
                  <c:v>-96</c:v>
                </c:pt>
                <c:pt idx="53">
                  <c:v>-98</c:v>
                </c:pt>
                <c:pt idx="54">
                  <c:v>-100</c:v>
                </c:pt>
                <c:pt idx="55">
                  <c:v>-102</c:v>
                </c:pt>
                <c:pt idx="56">
                  <c:v>-104</c:v>
                </c:pt>
                <c:pt idx="57">
                  <c:v>-106</c:v>
                </c:pt>
                <c:pt idx="58">
                  <c:v>-108</c:v>
                </c:pt>
                <c:pt idx="59">
                  <c:v>-110</c:v>
                </c:pt>
                <c:pt idx="60">
                  <c:v>-112</c:v>
                </c:pt>
                <c:pt idx="61">
                  <c:v>-114</c:v>
                </c:pt>
                <c:pt idx="62">
                  <c:v>-116</c:v>
                </c:pt>
                <c:pt idx="63">
                  <c:v>-118</c:v>
                </c:pt>
                <c:pt idx="64">
                  <c:v>-120</c:v>
                </c:pt>
                <c:pt idx="65">
                  <c:v>-122</c:v>
                </c:pt>
                <c:pt idx="66">
                  <c:v>-124</c:v>
                </c:pt>
                <c:pt idx="67">
                  <c:v>-126</c:v>
                </c:pt>
                <c:pt idx="68">
                  <c:v>-128</c:v>
                </c:pt>
                <c:pt idx="69">
                  <c:v>-130</c:v>
                </c:pt>
                <c:pt idx="70">
                  <c:v>-132</c:v>
                </c:pt>
                <c:pt idx="71">
                  <c:v>-134</c:v>
                </c:pt>
                <c:pt idx="72">
                  <c:v>-136</c:v>
                </c:pt>
                <c:pt idx="73">
                  <c:v>-138</c:v>
                </c:pt>
                <c:pt idx="74">
                  <c:v>-140</c:v>
                </c:pt>
                <c:pt idx="75">
                  <c:v>-142</c:v>
                </c:pt>
                <c:pt idx="76">
                  <c:v>-144</c:v>
                </c:pt>
                <c:pt idx="77">
                  <c:v>-146</c:v>
                </c:pt>
                <c:pt idx="78">
                  <c:v>-148</c:v>
                </c:pt>
                <c:pt idx="79">
                  <c:v>-150</c:v>
                </c:pt>
                <c:pt idx="80">
                  <c:v>-152</c:v>
                </c:pt>
                <c:pt idx="81">
                  <c:v>-154</c:v>
                </c:pt>
                <c:pt idx="82">
                  <c:v>-156</c:v>
                </c:pt>
                <c:pt idx="83">
                  <c:v>-158</c:v>
                </c:pt>
                <c:pt idx="84">
                  <c:v>-160</c:v>
                </c:pt>
                <c:pt idx="85">
                  <c:v>-162</c:v>
                </c:pt>
                <c:pt idx="86">
                  <c:v>-164</c:v>
                </c:pt>
                <c:pt idx="87">
                  <c:v>-166</c:v>
                </c:pt>
                <c:pt idx="88">
                  <c:v>-168</c:v>
                </c:pt>
                <c:pt idx="89">
                  <c:v>-170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B3-4AC3-BF74-4E62CE838025}"/>
            </c:ext>
          </c:extLst>
        </c:ser>
        <c:ser>
          <c:idx val="1"/>
          <c:order val="1"/>
          <c:tx>
            <c:strRef>
              <c:f>'The Model'!$AF$3</c:f>
              <c:strCache>
                <c:ptCount val="1"/>
                <c:pt idx="0">
                  <c:v>Supply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'The Model'!$AD$4:$AD$93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Model'!$AF$4:$AF$93</c:f>
              <c:numCache>
                <c:formatCode>#,##0.00</c:formatCode>
                <c:ptCount val="90"/>
                <c:pt idx="0">
                  <c:v>-22</c:v>
                </c:pt>
                <c:pt idx="1">
                  <c:v>-20</c:v>
                </c:pt>
                <c:pt idx="2">
                  <c:v>-18</c:v>
                </c:pt>
                <c:pt idx="3">
                  <c:v>-16</c:v>
                </c:pt>
                <c:pt idx="4">
                  <c:v>-14</c:v>
                </c:pt>
                <c:pt idx="5">
                  <c:v>-12</c:v>
                </c:pt>
                <c:pt idx="6">
                  <c:v>-10</c:v>
                </c:pt>
                <c:pt idx="7">
                  <c:v>-8</c:v>
                </c:pt>
                <c:pt idx="8">
                  <c:v>-6</c:v>
                </c:pt>
                <c:pt idx="9">
                  <c:v>-4</c:v>
                </c:pt>
                <c:pt idx="10">
                  <c:v>-2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16</c:v>
                </c:pt>
                <c:pt idx="20">
                  <c:v>18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28</c:v>
                </c:pt>
                <c:pt idx="26">
                  <c:v>30</c:v>
                </c:pt>
                <c:pt idx="27">
                  <c:v>32</c:v>
                </c:pt>
                <c:pt idx="28">
                  <c:v>34</c:v>
                </c:pt>
                <c:pt idx="29">
                  <c:v>36</c:v>
                </c:pt>
                <c:pt idx="30">
                  <c:v>38</c:v>
                </c:pt>
                <c:pt idx="31">
                  <c:v>40</c:v>
                </c:pt>
                <c:pt idx="32">
                  <c:v>42</c:v>
                </c:pt>
                <c:pt idx="33">
                  <c:v>44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B3-4AC3-BF74-4E62CE838025}"/>
            </c:ext>
          </c:extLst>
        </c:ser>
        <c:ser>
          <c:idx val="2"/>
          <c:order val="2"/>
          <c:tx>
            <c:strRef>
              <c:f>'The Model'!$AG$3</c:f>
              <c:strCache>
                <c:ptCount val="1"/>
                <c:pt idx="0">
                  <c:v>New Supply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'The Model'!$AD$4:$AD$93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Model'!$AG$4:$AG$93</c:f>
              <c:numCache>
                <c:formatCode>#,##0.00</c:formatCode>
                <c:ptCount val="90"/>
                <c:pt idx="0">
                  <c:v>-22</c:v>
                </c:pt>
                <c:pt idx="1">
                  <c:v>-20</c:v>
                </c:pt>
                <c:pt idx="2">
                  <c:v>-18</c:v>
                </c:pt>
                <c:pt idx="3">
                  <c:v>-16</c:v>
                </c:pt>
                <c:pt idx="4">
                  <c:v>-14</c:v>
                </c:pt>
                <c:pt idx="5">
                  <c:v>-12</c:v>
                </c:pt>
                <c:pt idx="6">
                  <c:v>-10</c:v>
                </c:pt>
                <c:pt idx="7">
                  <c:v>-8</c:v>
                </c:pt>
                <c:pt idx="8">
                  <c:v>-6</c:v>
                </c:pt>
                <c:pt idx="9">
                  <c:v>-4</c:v>
                </c:pt>
                <c:pt idx="10">
                  <c:v>-2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16</c:v>
                </c:pt>
                <c:pt idx="20">
                  <c:v>18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28</c:v>
                </c:pt>
                <c:pt idx="26">
                  <c:v>30</c:v>
                </c:pt>
                <c:pt idx="27">
                  <c:v>32</c:v>
                </c:pt>
                <c:pt idx="28">
                  <c:v>34</c:v>
                </c:pt>
                <c:pt idx="29">
                  <c:v>36</c:v>
                </c:pt>
                <c:pt idx="30">
                  <c:v>38</c:v>
                </c:pt>
                <c:pt idx="31">
                  <c:v>40</c:v>
                </c:pt>
                <c:pt idx="32">
                  <c:v>42</c:v>
                </c:pt>
                <c:pt idx="33">
                  <c:v>44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B3-4AC3-BF74-4E62CE838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0237519"/>
        <c:axId val="1090237935"/>
      </c:scatterChart>
      <c:valAx>
        <c:axId val="1090237519"/>
        <c:scaling>
          <c:orientation val="minMax"/>
          <c:max val="15"/>
          <c:min val="1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237935"/>
        <c:crosses val="autoZero"/>
        <c:crossBetween val="midCat"/>
        <c:majorUnit val="0.5"/>
        <c:minorUnit val="0.1"/>
      </c:valAx>
      <c:valAx>
        <c:axId val="1090237935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237519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Beef Processing</a:t>
            </a:r>
            <a:r>
              <a:rPr lang="en-US" baseline="0"/>
              <a:t> Market</a:t>
            </a:r>
            <a:endParaRPr lang="en-US"/>
          </a:p>
        </c:rich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'The Model'!$Z$3</c:f>
              <c:strCache>
                <c:ptCount val="1"/>
                <c:pt idx="0">
                  <c:v>Demand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'The Model'!$Y$4:$Y$93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Model'!$Z$4:$Z$93</c:f>
              <c:numCache>
                <c:formatCode>#,##0.00</c:formatCode>
                <c:ptCount val="90"/>
                <c:pt idx="0">
                  <c:v>6</c:v>
                </c:pt>
                <c:pt idx="1">
                  <c:v>5.9</c:v>
                </c:pt>
                <c:pt idx="2">
                  <c:v>5.8</c:v>
                </c:pt>
                <c:pt idx="3">
                  <c:v>5.7</c:v>
                </c:pt>
                <c:pt idx="4">
                  <c:v>5.6</c:v>
                </c:pt>
                <c:pt idx="5">
                  <c:v>5.5</c:v>
                </c:pt>
                <c:pt idx="6">
                  <c:v>5.4</c:v>
                </c:pt>
                <c:pt idx="7">
                  <c:v>5.3</c:v>
                </c:pt>
                <c:pt idx="8">
                  <c:v>5.2</c:v>
                </c:pt>
                <c:pt idx="9">
                  <c:v>5.0999999999999996</c:v>
                </c:pt>
                <c:pt idx="10">
                  <c:v>5</c:v>
                </c:pt>
                <c:pt idx="11">
                  <c:v>4.9000000000000004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4.4000000000000004</c:v>
                </c:pt>
                <c:pt idx="17">
                  <c:v>4.3</c:v>
                </c:pt>
                <c:pt idx="18">
                  <c:v>4.2</c:v>
                </c:pt>
                <c:pt idx="19">
                  <c:v>4.0999999999999996</c:v>
                </c:pt>
                <c:pt idx="20">
                  <c:v>4</c:v>
                </c:pt>
                <c:pt idx="21">
                  <c:v>3.9</c:v>
                </c:pt>
                <c:pt idx="22">
                  <c:v>3.8</c:v>
                </c:pt>
                <c:pt idx="23">
                  <c:v>3.6999999999999997</c:v>
                </c:pt>
                <c:pt idx="24">
                  <c:v>3.5999999999999996</c:v>
                </c:pt>
                <c:pt idx="25">
                  <c:v>3.5</c:v>
                </c:pt>
                <c:pt idx="26">
                  <c:v>3.4</c:v>
                </c:pt>
                <c:pt idx="27">
                  <c:v>3.3</c:v>
                </c:pt>
                <c:pt idx="28">
                  <c:v>3.1999999999999997</c:v>
                </c:pt>
                <c:pt idx="29">
                  <c:v>3.0999999999999996</c:v>
                </c:pt>
                <c:pt idx="30">
                  <c:v>3</c:v>
                </c:pt>
                <c:pt idx="31">
                  <c:v>2.9</c:v>
                </c:pt>
                <c:pt idx="32">
                  <c:v>2.8</c:v>
                </c:pt>
                <c:pt idx="33">
                  <c:v>2.6999999999999997</c:v>
                </c:pt>
                <c:pt idx="34">
                  <c:v>1.5</c:v>
                </c:pt>
                <c:pt idx="35">
                  <c:v>1.3999999999999995</c:v>
                </c:pt>
                <c:pt idx="36">
                  <c:v>1.2999999999999998</c:v>
                </c:pt>
                <c:pt idx="37">
                  <c:v>1.1999999999999993</c:v>
                </c:pt>
                <c:pt idx="38">
                  <c:v>1.0999999999999996</c:v>
                </c:pt>
                <c:pt idx="39">
                  <c:v>1</c:v>
                </c:pt>
                <c:pt idx="40">
                  <c:v>0.89999999999999947</c:v>
                </c:pt>
                <c:pt idx="41">
                  <c:v>0.79999999999999982</c:v>
                </c:pt>
                <c:pt idx="42">
                  <c:v>0.69999999999999929</c:v>
                </c:pt>
                <c:pt idx="43">
                  <c:v>0.59999999999999964</c:v>
                </c:pt>
                <c:pt idx="44">
                  <c:v>0.5</c:v>
                </c:pt>
                <c:pt idx="45">
                  <c:v>0.39999999999999947</c:v>
                </c:pt>
                <c:pt idx="46">
                  <c:v>0.29999999999999982</c:v>
                </c:pt>
                <c:pt idx="47">
                  <c:v>0.19999999999999929</c:v>
                </c:pt>
                <c:pt idx="48">
                  <c:v>9.9999999999999645E-2</c:v>
                </c:pt>
                <c:pt idx="49">
                  <c:v>0</c:v>
                </c:pt>
                <c:pt idx="50">
                  <c:v>-0.10000000000000053</c:v>
                </c:pt>
                <c:pt idx="51">
                  <c:v>-0.20000000000000018</c:v>
                </c:pt>
                <c:pt idx="52">
                  <c:v>-0.30000000000000071</c:v>
                </c:pt>
                <c:pt idx="53">
                  <c:v>-0.40000000000000036</c:v>
                </c:pt>
                <c:pt idx="54">
                  <c:v>-0.5</c:v>
                </c:pt>
                <c:pt idx="55">
                  <c:v>-0.60000000000000053</c:v>
                </c:pt>
                <c:pt idx="56">
                  <c:v>-0.70000000000000018</c:v>
                </c:pt>
                <c:pt idx="57">
                  <c:v>-0.80000000000000071</c:v>
                </c:pt>
                <c:pt idx="58">
                  <c:v>-0.90000000000000036</c:v>
                </c:pt>
                <c:pt idx="59">
                  <c:v>-1</c:v>
                </c:pt>
                <c:pt idx="60">
                  <c:v>-1.1000000000000005</c:v>
                </c:pt>
                <c:pt idx="61">
                  <c:v>-1.2000000000000002</c:v>
                </c:pt>
                <c:pt idx="62">
                  <c:v>-1.3000000000000007</c:v>
                </c:pt>
                <c:pt idx="63">
                  <c:v>-1.4000000000000004</c:v>
                </c:pt>
                <c:pt idx="64">
                  <c:v>-1.5</c:v>
                </c:pt>
                <c:pt idx="65">
                  <c:v>-1.6000000000000005</c:v>
                </c:pt>
                <c:pt idx="66">
                  <c:v>-1.7000000000000002</c:v>
                </c:pt>
                <c:pt idx="67">
                  <c:v>-1.8000000000000007</c:v>
                </c:pt>
                <c:pt idx="68">
                  <c:v>-1.9000000000000004</c:v>
                </c:pt>
                <c:pt idx="69">
                  <c:v>-2</c:v>
                </c:pt>
                <c:pt idx="70">
                  <c:v>-2.0999999999999996</c:v>
                </c:pt>
                <c:pt idx="71">
                  <c:v>-2.2000000000000011</c:v>
                </c:pt>
                <c:pt idx="72">
                  <c:v>-2.3000000000000007</c:v>
                </c:pt>
                <c:pt idx="73">
                  <c:v>-2.4000000000000004</c:v>
                </c:pt>
                <c:pt idx="74">
                  <c:v>-2.5</c:v>
                </c:pt>
                <c:pt idx="75">
                  <c:v>-2.5999999999999996</c:v>
                </c:pt>
                <c:pt idx="76">
                  <c:v>-2.7000000000000011</c:v>
                </c:pt>
                <c:pt idx="77">
                  <c:v>-2.8000000000000007</c:v>
                </c:pt>
                <c:pt idx="78">
                  <c:v>-2.9000000000000004</c:v>
                </c:pt>
                <c:pt idx="79">
                  <c:v>-3</c:v>
                </c:pt>
                <c:pt idx="80">
                  <c:v>-3.0999999999999996</c:v>
                </c:pt>
                <c:pt idx="81">
                  <c:v>-3.2000000000000011</c:v>
                </c:pt>
                <c:pt idx="82">
                  <c:v>-3.3000000000000007</c:v>
                </c:pt>
                <c:pt idx="83">
                  <c:v>-3.4000000000000004</c:v>
                </c:pt>
                <c:pt idx="84">
                  <c:v>-3.5</c:v>
                </c:pt>
                <c:pt idx="85">
                  <c:v>-3.6000000000000014</c:v>
                </c:pt>
                <c:pt idx="86">
                  <c:v>-3.7000000000000011</c:v>
                </c:pt>
                <c:pt idx="87">
                  <c:v>-3.8000000000000007</c:v>
                </c:pt>
                <c:pt idx="88">
                  <c:v>-3.9000000000000004</c:v>
                </c:pt>
                <c:pt idx="89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0D-49E8-AB58-4F283E1CED59}"/>
            </c:ext>
          </c:extLst>
        </c:ser>
        <c:ser>
          <c:idx val="1"/>
          <c:order val="1"/>
          <c:tx>
            <c:strRef>
              <c:f>'The Model'!$AA$3</c:f>
              <c:strCache>
                <c:ptCount val="1"/>
                <c:pt idx="0">
                  <c:v>Supply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'The Model'!$Y$4:$Y$93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Model'!$AA$4:$AA$93</c:f>
              <c:numCache>
                <c:formatCode>#,##0.00</c:formatCode>
                <c:ptCount val="9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3.3000000000000003</c:v>
                </c:pt>
                <c:pt idx="34">
                  <c:v>4.5</c:v>
                </c:pt>
                <c:pt idx="35">
                  <c:v>4.6000000000000005</c:v>
                </c:pt>
                <c:pt idx="36">
                  <c:v>4.7</c:v>
                </c:pt>
                <c:pt idx="37">
                  <c:v>4.8000000000000007</c:v>
                </c:pt>
                <c:pt idx="38">
                  <c:v>4.9000000000000004</c:v>
                </c:pt>
                <c:pt idx="39">
                  <c:v>5</c:v>
                </c:pt>
                <c:pt idx="40">
                  <c:v>5.1000000000000005</c:v>
                </c:pt>
                <c:pt idx="41">
                  <c:v>5.2</c:v>
                </c:pt>
                <c:pt idx="42">
                  <c:v>5.3000000000000007</c:v>
                </c:pt>
                <c:pt idx="43">
                  <c:v>5.4</c:v>
                </c:pt>
                <c:pt idx="44">
                  <c:v>5.5</c:v>
                </c:pt>
                <c:pt idx="45">
                  <c:v>5.6000000000000005</c:v>
                </c:pt>
                <c:pt idx="46">
                  <c:v>5.7</c:v>
                </c:pt>
                <c:pt idx="47">
                  <c:v>5.8000000000000007</c:v>
                </c:pt>
                <c:pt idx="48">
                  <c:v>5.9</c:v>
                </c:pt>
                <c:pt idx="49">
                  <c:v>6</c:v>
                </c:pt>
                <c:pt idx="50">
                  <c:v>6.1000000000000005</c:v>
                </c:pt>
                <c:pt idx="51">
                  <c:v>6.2</c:v>
                </c:pt>
                <c:pt idx="52">
                  <c:v>6.3000000000000007</c:v>
                </c:pt>
                <c:pt idx="53">
                  <c:v>6.4</c:v>
                </c:pt>
                <c:pt idx="54">
                  <c:v>6.5</c:v>
                </c:pt>
                <c:pt idx="55">
                  <c:v>6.6000000000000005</c:v>
                </c:pt>
                <c:pt idx="56">
                  <c:v>6.7</c:v>
                </c:pt>
                <c:pt idx="57">
                  <c:v>6.8000000000000007</c:v>
                </c:pt>
                <c:pt idx="58">
                  <c:v>6.9</c:v>
                </c:pt>
                <c:pt idx="59">
                  <c:v>7</c:v>
                </c:pt>
                <c:pt idx="60">
                  <c:v>7.1000000000000005</c:v>
                </c:pt>
                <c:pt idx="61">
                  <c:v>7.2</c:v>
                </c:pt>
                <c:pt idx="62">
                  <c:v>7.3000000000000007</c:v>
                </c:pt>
                <c:pt idx="63">
                  <c:v>7.4</c:v>
                </c:pt>
                <c:pt idx="64">
                  <c:v>7.5</c:v>
                </c:pt>
                <c:pt idx="65">
                  <c:v>7.6000000000000005</c:v>
                </c:pt>
                <c:pt idx="66">
                  <c:v>7.7</c:v>
                </c:pt>
                <c:pt idx="67">
                  <c:v>7.8000000000000007</c:v>
                </c:pt>
                <c:pt idx="68">
                  <c:v>7.9</c:v>
                </c:pt>
                <c:pt idx="69">
                  <c:v>8</c:v>
                </c:pt>
                <c:pt idx="70">
                  <c:v>8.1</c:v>
                </c:pt>
                <c:pt idx="71">
                  <c:v>8.2000000000000011</c:v>
                </c:pt>
                <c:pt idx="72">
                  <c:v>8.3000000000000007</c:v>
                </c:pt>
                <c:pt idx="73">
                  <c:v>8.4</c:v>
                </c:pt>
                <c:pt idx="74">
                  <c:v>8.5</c:v>
                </c:pt>
                <c:pt idx="75">
                  <c:v>8.6</c:v>
                </c:pt>
                <c:pt idx="76">
                  <c:v>8.7000000000000011</c:v>
                </c:pt>
                <c:pt idx="77">
                  <c:v>8.8000000000000007</c:v>
                </c:pt>
                <c:pt idx="78">
                  <c:v>8.9</c:v>
                </c:pt>
                <c:pt idx="79">
                  <c:v>9</c:v>
                </c:pt>
                <c:pt idx="80">
                  <c:v>9.1</c:v>
                </c:pt>
                <c:pt idx="81">
                  <c:v>9.2000000000000011</c:v>
                </c:pt>
                <c:pt idx="82">
                  <c:v>9.3000000000000007</c:v>
                </c:pt>
                <c:pt idx="83">
                  <c:v>9.4</c:v>
                </c:pt>
                <c:pt idx="84">
                  <c:v>9.5</c:v>
                </c:pt>
                <c:pt idx="85">
                  <c:v>9.6000000000000014</c:v>
                </c:pt>
                <c:pt idx="86">
                  <c:v>9.7000000000000011</c:v>
                </c:pt>
                <c:pt idx="87">
                  <c:v>9.8000000000000007</c:v>
                </c:pt>
                <c:pt idx="88">
                  <c:v>9.9</c:v>
                </c:pt>
                <c:pt idx="8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0D-49E8-AB58-4F283E1CED59}"/>
            </c:ext>
          </c:extLst>
        </c:ser>
        <c:ser>
          <c:idx val="2"/>
          <c:order val="2"/>
          <c:tx>
            <c:strRef>
              <c:f>'The Model'!$AB$3</c:f>
              <c:strCache>
                <c:ptCount val="1"/>
                <c:pt idx="0">
                  <c:v>New Supply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'The Model'!$Y$4:$Y$93</c:f>
              <c:numCache>
                <c:formatCode>#,##0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  <c:pt idx="62">
                  <c:v>73</c:v>
                </c:pt>
                <c:pt idx="63">
                  <c:v>74</c:v>
                </c:pt>
                <c:pt idx="64">
                  <c:v>75</c:v>
                </c:pt>
                <c:pt idx="65">
                  <c:v>76</c:v>
                </c:pt>
                <c:pt idx="66">
                  <c:v>77</c:v>
                </c:pt>
                <c:pt idx="67">
                  <c:v>78</c:v>
                </c:pt>
                <c:pt idx="68">
                  <c:v>79</c:v>
                </c:pt>
                <c:pt idx="69">
                  <c:v>80</c:v>
                </c:pt>
                <c:pt idx="70">
                  <c:v>81</c:v>
                </c:pt>
                <c:pt idx="71">
                  <c:v>82</c:v>
                </c:pt>
                <c:pt idx="72">
                  <c:v>83</c:v>
                </c:pt>
                <c:pt idx="73">
                  <c:v>84</c:v>
                </c:pt>
                <c:pt idx="74">
                  <c:v>85</c:v>
                </c:pt>
                <c:pt idx="75">
                  <c:v>86</c:v>
                </c:pt>
                <c:pt idx="76">
                  <c:v>87</c:v>
                </c:pt>
                <c:pt idx="77">
                  <c:v>88</c:v>
                </c:pt>
                <c:pt idx="78">
                  <c:v>89</c:v>
                </c:pt>
                <c:pt idx="79">
                  <c:v>90</c:v>
                </c:pt>
                <c:pt idx="80">
                  <c:v>91</c:v>
                </c:pt>
                <c:pt idx="81">
                  <c:v>92</c:v>
                </c:pt>
                <c:pt idx="82">
                  <c:v>93</c:v>
                </c:pt>
                <c:pt idx="83">
                  <c:v>94</c:v>
                </c:pt>
                <c:pt idx="84">
                  <c:v>95</c:v>
                </c:pt>
                <c:pt idx="85">
                  <c:v>96</c:v>
                </c:pt>
                <c:pt idx="86">
                  <c:v>97</c:v>
                </c:pt>
                <c:pt idx="87">
                  <c:v>98</c:v>
                </c:pt>
                <c:pt idx="88">
                  <c:v>99</c:v>
                </c:pt>
                <c:pt idx="89">
                  <c:v>100</c:v>
                </c:pt>
              </c:numCache>
            </c:numRef>
          </c:xVal>
          <c:yVal>
            <c:numRef>
              <c:f>'The Model'!$AB$4:$AB$93</c:f>
              <c:numCache>
                <c:formatCode>#,##0.00</c:formatCode>
                <c:ptCount val="9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1.2000000000000002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2.3000000000000003</c:v>
                </c:pt>
                <c:pt idx="24">
                  <c:v>2.4000000000000004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2.8000000000000003</c:v>
                </c:pt>
                <c:pt idx="29">
                  <c:v>2.9000000000000004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3.3000000000000003</c:v>
                </c:pt>
                <c:pt idx="34">
                  <c:v>4.5</c:v>
                </c:pt>
                <c:pt idx="35">
                  <c:v>4.6000000000000005</c:v>
                </c:pt>
                <c:pt idx="36">
                  <c:v>4.7</c:v>
                </c:pt>
                <c:pt idx="37">
                  <c:v>4.8000000000000007</c:v>
                </c:pt>
                <c:pt idx="38">
                  <c:v>4.9000000000000004</c:v>
                </c:pt>
                <c:pt idx="39">
                  <c:v>5</c:v>
                </c:pt>
                <c:pt idx="40">
                  <c:v>5.1000000000000005</c:v>
                </c:pt>
                <c:pt idx="41">
                  <c:v>5.2</c:v>
                </c:pt>
                <c:pt idx="42">
                  <c:v>5.3000000000000007</c:v>
                </c:pt>
                <c:pt idx="43">
                  <c:v>5.4</c:v>
                </c:pt>
                <c:pt idx="44">
                  <c:v>5.5</c:v>
                </c:pt>
                <c:pt idx="45">
                  <c:v>5.6000000000000005</c:v>
                </c:pt>
                <c:pt idx="46">
                  <c:v>5.7</c:v>
                </c:pt>
                <c:pt idx="47">
                  <c:v>5.8000000000000007</c:v>
                </c:pt>
                <c:pt idx="48">
                  <c:v>5.9</c:v>
                </c:pt>
                <c:pt idx="49">
                  <c:v>6</c:v>
                </c:pt>
                <c:pt idx="50">
                  <c:v>6.1000000000000005</c:v>
                </c:pt>
                <c:pt idx="51">
                  <c:v>6.2</c:v>
                </c:pt>
                <c:pt idx="52">
                  <c:v>6.3000000000000007</c:v>
                </c:pt>
                <c:pt idx="53">
                  <c:v>6.4</c:v>
                </c:pt>
                <c:pt idx="54">
                  <c:v>6.5</c:v>
                </c:pt>
                <c:pt idx="55">
                  <c:v>6.6000000000000005</c:v>
                </c:pt>
                <c:pt idx="56">
                  <c:v>6.7</c:v>
                </c:pt>
                <c:pt idx="57">
                  <c:v>6.8000000000000007</c:v>
                </c:pt>
                <c:pt idx="58">
                  <c:v>6.9</c:v>
                </c:pt>
                <c:pt idx="59">
                  <c:v>7</c:v>
                </c:pt>
                <c:pt idx="60">
                  <c:v>7.1000000000000005</c:v>
                </c:pt>
                <c:pt idx="61">
                  <c:v>7.2</c:v>
                </c:pt>
                <c:pt idx="62">
                  <c:v>7.3000000000000007</c:v>
                </c:pt>
                <c:pt idx="63">
                  <c:v>7.4</c:v>
                </c:pt>
                <c:pt idx="64">
                  <c:v>7.5</c:v>
                </c:pt>
                <c:pt idx="65">
                  <c:v>7.6000000000000005</c:v>
                </c:pt>
                <c:pt idx="66">
                  <c:v>7.7</c:v>
                </c:pt>
                <c:pt idx="67">
                  <c:v>7.8000000000000007</c:v>
                </c:pt>
                <c:pt idx="68">
                  <c:v>7.9</c:v>
                </c:pt>
                <c:pt idx="69">
                  <c:v>8</c:v>
                </c:pt>
                <c:pt idx="70">
                  <c:v>8.1</c:v>
                </c:pt>
                <c:pt idx="71">
                  <c:v>8.2000000000000011</c:v>
                </c:pt>
                <c:pt idx="72">
                  <c:v>8.3000000000000007</c:v>
                </c:pt>
                <c:pt idx="73">
                  <c:v>8.4</c:v>
                </c:pt>
                <c:pt idx="74">
                  <c:v>8.5</c:v>
                </c:pt>
                <c:pt idx="75">
                  <c:v>8.6</c:v>
                </c:pt>
                <c:pt idx="76">
                  <c:v>8.7000000000000011</c:v>
                </c:pt>
                <c:pt idx="77">
                  <c:v>8.8000000000000007</c:v>
                </c:pt>
                <c:pt idx="78">
                  <c:v>8.9</c:v>
                </c:pt>
                <c:pt idx="79">
                  <c:v>9</c:v>
                </c:pt>
                <c:pt idx="80">
                  <c:v>9.1</c:v>
                </c:pt>
                <c:pt idx="81">
                  <c:v>9.2000000000000011</c:v>
                </c:pt>
                <c:pt idx="82">
                  <c:v>9.3000000000000007</c:v>
                </c:pt>
                <c:pt idx="83">
                  <c:v>9.4</c:v>
                </c:pt>
                <c:pt idx="84">
                  <c:v>9.5</c:v>
                </c:pt>
                <c:pt idx="85">
                  <c:v>9.6000000000000014</c:v>
                </c:pt>
                <c:pt idx="86">
                  <c:v>9.7000000000000011</c:v>
                </c:pt>
                <c:pt idx="87">
                  <c:v>9.8000000000000007</c:v>
                </c:pt>
                <c:pt idx="88">
                  <c:v>9.9</c:v>
                </c:pt>
                <c:pt idx="8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0D-49E8-AB58-4F283E1C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157327"/>
        <c:axId val="86163151"/>
      </c:scatterChart>
      <c:valAx>
        <c:axId val="86157327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63151"/>
        <c:crosses val="autoZero"/>
        <c:crossBetween val="midCat"/>
        <c:majorUnit val="5"/>
        <c:minorUnit val="0.5"/>
      </c:valAx>
      <c:valAx>
        <c:axId val="86163151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57327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J$31" horiz="1" max="20" page="1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19050</xdr:rowOff>
        </xdr:from>
        <xdr:to>
          <xdr:col>12</xdr:col>
          <xdr:colOff>0</xdr:colOff>
          <xdr:row>30</xdr:row>
          <xdr:rowOff>184150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488044</xdr:colOff>
      <xdr:row>11</xdr:row>
      <xdr:rowOff>134258</xdr:rowOff>
    </xdr:from>
    <xdr:to>
      <xdr:col>4</xdr:col>
      <xdr:colOff>935719</xdr:colOff>
      <xdr:row>11</xdr:row>
      <xdr:rowOff>140608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4987473" y="2084615"/>
          <a:ext cx="447675" cy="6350"/>
        </a:xfrm>
        <a:prstGeom prst="straightConnector1">
          <a:avLst/>
        </a:prstGeom>
        <a:ln w="28575"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106135</xdr:colOff>
      <xdr:row>11</xdr:row>
      <xdr:rowOff>126093</xdr:rowOff>
    </xdr:from>
    <xdr:to>
      <xdr:col>10</xdr:col>
      <xdr:colOff>574221</xdr:colOff>
      <xdr:row>11</xdr:row>
      <xdr:rowOff>126093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0638064" y="2076450"/>
          <a:ext cx="468086" cy="0"/>
        </a:xfrm>
        <a:prstGeom prst="straightConnector1">
          <a:avLst/>
        </a:prstGeom>
        <a:ln w="28575">
          <a:solidFill>
            <a:sysClr val="windowText" lastClr="000000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244023</xdr:colOff>
      <xdr:row>0</xdr:row>
      <xdr:rowOff>90714</xdr:rowOff>
    </xdr:from>
    <xdr:to>
      <xdr:col>9</xdr:col>
      <xdr:colOff>834573</xdr:colOff>
      <xdr:row>2</xdr:row>
      <xdr:rowOff>54428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59452" y="90714"/>
          <a:ext cx="4228192" cy="326571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Break in the</a:t>
          </a:r>
          <a:r>
            <a:rPr lang="en-US" sz="1200" baseline="0"/>
            <a:t> chain: </a:t>
          </a:r>
          <a:r>
            <a:rPr lang="en-US" sz="1200"/>
            <a:t>Labor </a:t>
          </a:r>
          <a:r>
            <a:rPr lang="en-US" sz="1200" baseline="0"/>
            <a:t> shock to beef processors</a:t>
          </a:r>
        </a:p>
      </xdr:txBody>
    </xdr:sp>
    <xdr:clientData/>
  </xdr:twoCellAnchor>
  <xdr:twoCellAnchor>
    <xdr:from>
      <xdr:col>0</xdr:col>
      <xdr:colOff>526729</xdr:colOff>
      <xdr:row>0</xdr:row>
      <xdr:rowOff>82550</xdr:rowOff>
    </xdr:from>
    <xdr:to>
      <xdr:col>3</xdr:col>
      <xdr:colOff>1299935</xdr:colOff>
      <xdr:row>2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6729" y="82550"/>
          <a:ext cx="3957277" cy="35650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Processed beef production</a:t>
          </a:r>
          <a:r>
            <a:rPr lang="en-US" sz="1200" baseline="0"/>
            <a:t> falls: </a:t>
          </a:r>
          <a:r>
            <a:rPr lang="en-US" sz="1200"/>
            <a:t>Reduced demand for cattle</a:t>
          </a:r>
          <a:endParaRPr lang="en-US" sz="1200" baseline="0"/>
        </a:p>
      </xdr:txBody>
    </xdr:sp>
    <xdr:clientData/>
  </xdr:twoCellAnchor>
  <xdr:twoCellAnchor>
    <xdr:from>
      <xdr:col>10</xdr:col>
      <xdr:colOff>849085</xdr:colOff>
      <xdr:row>0</xdr:row>
      <xdr:rowOff>72571</xdr:rowOff>
    </xdr:from>
    <xdr:to>
      <xdr:col>16</xdr:col>
      <xdr:colOff>28575</xdr:colOff>
      <xdr:row>2</xdr:row>
      <xdr:rowOff>85272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1014" y="72571"/>
          <a:ext cx="4803775" cy="375558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/>
            <a:t>Reduced supply of processed beef: Reduces supply at groceries</a:t>
          </a:r>
          <a:endParaRPr lang="en-US" sz="1200" baseline="0"/>
        </a:p>
      </xdr:txBody>
    </xdr:sp>
    <xdr:clientData/>
  </xdr:twoCellAnchor>
  <xdr:twoCellAnchor>
    <xdr:from>
      <xdr:col>0</xdr:col>
      <xdr:colOff>0</xdr:colOff>
      <xdr:row>3</xdr:row>
      <xdr:rowOff>15421</xdr:rowOff>
    </xdr:from>
    <xdr:to>
      <xdr:col>4</xdr:col>
      <xdr:colOff>501651</xdr:colOff>
      <xdr:row>21</xdr:row>
      <xdr:rowOff>9071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685347</xdr:colOff>
      <xdr:row>3</xdr:row>
      <xdr:rowOff>9071</xdr:rowOff>
    </xdr:from>
    <xdr:to>
      <xdr:col>16</xdr:col>
      <xdr:colOff>127001</xdr:colOff>
      <xdr:row>21</xdr:row>
      <xdr:rowOff>81642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977447</xdr:colOff>
      <xdr:row>3</xdr:row>
      <xdr:rowOff>17236</xdr:rowOff>
    </xdr:from>
    <xdr:to>
      <xdr:col>10</xdr:col>
      <xdr:colOff>18143</xdr:colOff>
      <xdr:row>21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FD64-2706-4292-B41D-74D4C6068217}">
  <sheetPr>
    <pageSetUpPr fitToPage="1"/>
  </sheetPr>
  <dimension ref="A1:AH93"/>
  <sheetViews>
    <sheetView tabSelected="1" zoomScaleNormal="100" workbookViewId="0"/>
  </sheetViews>
  <sheetFormatPr defaultRowHeight="14.5" x14ac:dyDescent="0.35"/>
  <cols>
    <col min="1" max="1" width="12.54296875" customWidth="1"/>
    <col min="2" max="2" width="17.453125" customWidth="1"/>
    <col min="3" max="3" width="15.54296875" customWidth="1"/>
    <col min="4" max="4" width="18.81640625" customWidth="1"/>
    <col min="5" max="5" width="14.54296875" customWidth="1"/>
    <col min="6" max="6" width="15.1796875" customWidth="1"/>
    <col min="7" max="7" width="12.1796875" customWidth="1"/>
    <col min="8" max="8" width="13.81640625" bestFit="1" customWidth="1"/>
    <col min="9" max="9" width="14.26953125" bestFit="1" customWidth="1"/>
    <col min="10" max="10" width="16.54296875" customWidth="1"/>
    <col min="11" max="11" width="14.1796875" customWidth="1"/>
    <col min="12" max="12" width="17.54296875" customWidth="1"/>
    <col min="13" max="13" width="13.7265625" customWidth="1"/>
    <col min="14" max="14" width="13.81640625" bestFit="1" customWidth="1"/>
    <col min="15" max="15" width="9.81640625" customWidth="1"/>
    <col min="16" max="16" width="11.453125" customWidth="1"/>
    <col min="17" max="17" width="11" customWidth="1"/>
    <col min="18" max="18" width="9.81640625" customWidth="1"/>
    <col min="19" max="19" width="23.453125" customWidth="1"/>
    <col min="20" max="20" width="13.1796875" style="1" bestFit="1" customWidth="1"/>
    <col min="21" max="22" width="8.7265625" style="4"/>
    <col min="23" max="23" width="13.81640625" style="4" customWidth="1"/>
    <col min="24" max="24" width="4.7265625" style="4" customWidth="1"/>
    <col min="25" max="25" width="13.1796875" style="6" bestFit="1" customWidth="1"/>
    <col min="26" max="26" width="8.453125" style="4" bestFit="1" customWidth="1"/>
    <col min="27" max="27" width="8.7265625" style="4"/>
    <col min="28" max="28" width="14.1796875" style="4" customWidth="1"/>
    <col min="29" max="29" width="3" style="4" customWidth="1"/>
    <col min="30" max="30" width="13.1796875" style="6" bestFit="1" customWidth="1"/>
    <col min="31" max="31" width="8.7265625" style="4"/>
    <col min="32" max="32" width="11.81640625" style="4" customWidth="1"/>
    <col min="33" max="33" width="11.54296875" style="4" bestFit="1" customWidth="1"/>
    <col min="34" max="34" width="2.453125" style="4" customWidth="1"/>
  </cols>
  <sheetData>
    <row r="1" spans="1:34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4" s="3" customFormat="1" ht="14.25" customHeight="1" x14ac:dyDescent="0.35">
      <c r="A2"/>
      <c r="B2"/>
      <c r="C2"/>
      <c r="D2"/>
      <c r="E2" s="1"/>
      <c r="F2" s="1"/>
      <c r="G2" s="1"/>
      <c r="H2" s="1"/>
      <c r="I2" s="1"/>
      <c r="J2" s="1"/>
      <c r="K2" s="1"/>
      <c r="L2" s="1"/>
      <c r="M2"/>
      <c r="N2"/>
      <c r="O2"/>
      <c r="P2"/>
      <c r="Q2"/>
      <c r="R2"/>
      <c r="S2"/>
      <c r="T2" s="55" t="s">
        <v>2</v>
      </c>
      <c r="U2" s="55"/>
      <c r="V2" s="55"/>
      <c r="W2" s="55"/>
      <c r="X2" s="8"/>
      <c r="Y2" s="46" t="s">
        <v>0</v>
      </c>
      <c r="Z2" s="46"/>
      <c r="AA2" s="46"/>
      <c r="AB2" s="46"/>
      <c r="AC2" s="9"/>
      <c r="AD2" s="46" t="s">
        <v>1</v>
      </c>
      <c r="AE2" s="46"/>
      <c r="AF2" s="46"/>
      <c r="AG2" s="46"/>
      <c r="AH2" s="9"/>
    </row>
    <row r="3" spans="1:34" x14ac:dyDescent="0.35">
      <c r="F3" s="1"/>
      <c r="G3" s="1"/>
      <c r="H3" s="1"/>
      <c r="I3" s="1"/>
      <c r="J3" s="1"/>
      <c r="K3" s="1"/>
      <c r="L3" s="1"/>
      <c r="T3" s="10" t="s">
        <v>5</v>
      </c>
      <c r="U3" s="11" t="s">
        <v>3</v>
      </c>
      <c r="V3" s="11" t="s">
        <v>4</v>
      </c>
      <c r="W3" s="12" t="s">
        <v>23</v>
      </c>
      <c r="Y3" s="7" t="s">
        <v>5</v>
      </c>
      <c r="Z3" s="5" t="s">
        <v>3</v>
      </c>
      <c r="AA3" s="5" t="s">
        <v>4</v>
      </c>
      <c r="AB3" s="12" t="s">
        <v>22</v>
      </c>
      <c r="AD3" s="7" t="s">
        <v>5</v>
      </c>
      <c r="AE3" s="5" t="s">
        <v>3</v>
      </c>
      <c r="AF3" s="5" t="s">
        <v>4</v>
      </c>
      <c r="AG3" s="12" t="s">
        <v>22</v>
      </c>
    </row>
    <row r="4" spans="1:34" x14ac:dyDescent="0.35">
      <c r="T4" s="1">
        <v>0</v>
      </c>
      <c r="U4" s="4">
        <f t="shared" ref="U4:U35" si="0">$B$25/$B$26-1/$B$26*T4+$B$29/$B$26*$I$27</f>
        <v>1200</v>
      </c>
      <c r="V4" s="4">
        <f t="shared" ref="V4:V35" si="1">-1*$B$27/$B$28+1/$B$28*T4</f>
        <v>-960</v>
      </c>
      <c r="W4" s="13">
        <f t="shared" ref="W4:W35" si="2">$B$25/$B$26-1/$B$26*T4+$B$29/$B$26*$J$27</f>
        <v>1200</v>
      </c>
      <c r="Y4" s="6">
        <v>0</v>
      </c>
      <c r="Z4" s="4">
        <f t="shared" ref="Z4:Z35" si="3">$D$25/$D$26-1/$D$26*Y4</f>
        <v>6</v>
      </c>
      <c r="AA4" s="4">
        <f t="shared" ref="AA4:AA35" si="4">$D$27/$D$28+1/$D$28*Y4</f>
        <v>0</v>
      </c>
      <c r="AB4" s="13">
        <f t="shared" ref="AB4:AB35" si="5">$J$31/$D$28+1/$D$28*Y4</f>
        <v>0</v>
      </c>
      <c r="AD4" s="6">
        <v>0</v>
      </c>
      <c r="AE4" s="4">
        <f t="shared" ref="AE4:AE35" si="6">$F$25/$F$26-1/$F$26*AD4</f>
        <v>30</v>
      </c>
      <c r="AF4" s="4">
        <f t="shared" ref="AF4:AF35" si="7">-1*$F$27/$F$28+1/$F$28*AD4-$F$29/$F$28*$I$27</f>
        <v>-22</v>
      </c>
      <c r="AG4" s="13">
        <f t="shared" ref="AG4:AG35" si="8">-1*$F$27/$F$28+1/$F$28*AD4-$F$29/$F$28*$J$27</f>
        <v>-22</v>
      </c>
    </row>
    <row r="5" spans="1:34" x14ac:dyDescent="0.35">
      <c r="T5" s="1">
        <v>1</v>
      </c>
      <c r="U5" s="4">
        <f t="shared" si="0"/>
        <v>1180</v>
      </c>
      <c r="V5" s="4">
        <f t="shared" si="1"/>
        <v>-940</v>
      </c>
      <c r="W5" s="13">
        <f t="shared" si="2"/>
        <v>1180</v>
      </c>
      <c r="Y5" s="6">
        <v>1</v>
      </c>
      <c r="Z5" s="4">
        <f t="shared" si="3"/>
        <v>5.9</v>
      </c>
      <c r="AA5" s="4">
        <f t="shared" si="4"/>
        <v>0.1</v>
      </c>
      <c r="AB5" s="13">
        <f t="shared" si="5"/>
        <v>0.1</v>
      </c>
      <c r="AD5" s="6">
        <v>1</v>
      </c>
      <c r="AE5" s="4">
        <f t="shared" si="6"/>
        <v>28</v>
      </c>
      <c r="AF5" s="4">
        <f t="shared" si="7"/>
        <v>-20</v>
      </c>
      <c r="AG5" s="13">
        <f t="shared" si="8"/>
        <v>-20</v>
      </c>
    </row>
    <row r="6" spans="1:34" x14ac:dyDescent="0.35">
      <c r="T6" s="1">
        <v>2</v>
      </c>
      <c r="U6" s="4">
        <f t="shared" si="0"/>
        <v>1160</v>
      </c>
      <c r="V6" s="4">
        <f t="shared" si="1"/>
        <v>-920</v>
      </c>
      <c r="W6" s="13">
        <f t="shared" si="2"/>
        <v>1160</v>
      </c>
      <c r="Y6" s="6">
        <v>2</v>
      </c>
      <c r="Z6" s="4">
        <f t="shared" si="3"/>
        <v>5.8</v>
      </c>
      <c r="AA6" s="4">
        <f t="shared" si="4"/>
        <v>0.2</v>
      </c>
      <c r="AB6" s="13">
        <f t="shared" si="5"/>
        <v>0.2</v>
      </c>
      <c r="AD6" s="6">
        <v>2</v>
      </c>
      <c r="AE6" s="4">
        <f t="shared" si="6"/>
        <v>26</v>
      </c>
      <c r="AF6" s="4">
        <f t="shared" si="7"/>
        <v>-18</v>
      </c>
      <c r="AG6" s="13">
        <f t="shared" si="8"/>
        <v>-18</v>
      </c>
    </row>
    <row r="7" spans="1:34" ht="10.5" customHeight="1" x14ac:dyDescent="0.35">
      <c r="T7" s="1">
        <v>3</v>
      </c>
      <c r="U7" s="4">
        <f t="shared" si="0"/>
        <v>1140</v>
      </c>
      <c r="V7" s="4">
        <f t="shared" si="1"/>
        <v>-900</v>
      </c>
      <c r="W7" s="13">
        <f t="shared" si="2"/>
        <v>1140</v>
      </c>
      <c r="Y7" s="6">
        <v>3</v>
      </c>
      <c r="Z7" s="4">
        <f t="shared" si="3"/>
        <v>5.7</v>
      </c>
      <c r="AA7" s="4">
        <f t="shared" si="4"/>
        <v>0.30000000000000004</v>
      </c>
      <c r="AB7" s="13">
        <f t="shared" si="5"/>
        <v>0.30000000000000004</v>
      </c>
      <c r="AD7" s="6">
        <v>3</v>
      </c>
      <c r="AE7" s="4">
        <f t="shared" si="6"/>
        <v>24</v>
      </c>
      <c r="AF7" s="4">
        <f t="shared" si="7"/>
        <v>-16</v>
      </c>
      <c r="AG7" s="13">
        <f t="shared" si="8"/>
        <v>-16</v>
      </c>
    </row>
    <row r="8" spans="1:34" x14ac:dyDescent="0.35">
      <c r="T8" s="1">
        <v>4</v>
      </c>
      <c r="U8" s="4">
        <f t="shared" si="0"/>
        <v>1120</v>
      </c>
      <c r="V8" s="4">
        <f t="shared" si="1"/>
        <v>-880</v>
      </c>
      <c r="W8" s="13">
        <f t="shared" si="2"/>
        <v>1120</v>
      </c>
      <c r="Y8" s="6">
        <v>4</v>
      </c>
      <c r="Z8" s="4">
        <f t="shared" si="3"/>
        <v>5.6</v>
      </c>
      <c r="AA8" s="4">
        <f t="shared" si="4"/>
        <v>0.4</v>
      </c>
      <c r="AB8" s="13">
        <f t="shared" si="5"/>
        <v>0.4</v>
      </c>
      <c r="AD8" s="6">
        <v>4</v>
      </c>
      <c r="AE8" s="4">
        <f t="shared" si="6"/>
        <v>22</v>
      </c>
      <c r="AF8" s="4">
        <f t="shared" si="7"/>
        <v>-14</v>
      </c>
      <c r="AG8" s="13">
        <f t="shared" si="8"/>
        <v>-14</v>
      </c>
    </row>
    <row r="9" spans="1:34" x14ac:dyDescent="0.35">
      <c r="F9" s="14"/>
      <c r="T9" s="1">
        <v>5</v>
      </c>
      <c r="U9" s="4">
        <f t="shared" si="0"/>
        <v>1100</v>
      </c>
      <c r="V9" s="4">
        <f t="shared" si="1"/>
        <v>-860</v>
      </c>
      <c r="W9" s="13">
        <f t="shared" si="2"/>
        <v>1100</v>
      </c>
      <c r="Y9" s="6">
        <v>5</v>
      </c>
      <c r="Z9" s="4">
        <f t="shared" si="3"/>
        <v>5.5</v>
      </c>
      <c r="AA9" s="4">
        <f t="shared" si="4"/>
        <v>0.5</v>
      </c>
      <c r="AB9" s="13">
        <f t="shared" si="5"/>
        <v>0.5</v>
      </c>
      <c r="AD9" s="6">
        <v>5</v>
      </c>
      <c r="AE9" s="4">
        <f t="shared" si="6"/>
        <v>20</v>
      </c>
      <c r="AF9" s="4">
        <f t="shared" si="7"/>
        <v>-12</v>
      </c>
      <c r="AG9" s="13">
        <f t="shared" si="8"/>
        <v>-12</v>
      </c>
    </row>
    <row r="10" spans="1:34" x14ac:dyDescent="0.35">
      <c r="F10" s="14"/>
      <c r="T10" s="1">
        <v>6</v>
      </c>
      <c r="U10" s="4">
        <f t="shared" si="0"/>
        <v>1080</v>
      </c>
      <c r="V10" s="4">
        <f t="shared" si="1"/>
        <v>-840</v>
      </c>
      <c r="W10" s="13">
        <f t="shared" si="2"/>
        <v>1080</v>
      </c>
      <c r="Y10" s="6">
        <v>6</v>
      </c>
      <c r="Z10" s="4">
        <f t="shared" si="3"/>
        <v>5.4</v>
      </c>
      <c r="AA10" s="4">
        <f t="shared" si="4"/>
        <v>0.60000000000000009</v>
      </c>
      <c r="AB10" s="13">
        <f t="shared" si="5"/>
        <v>0.60000000000000009</v>
      </c>
      <c r="AD10" s="6">
        <v>6</v>
      </c>
      <c r="AE10" s="4">
        <f t="shared" si="6"/>
        <v>18</v>
      </c>
      <c r="AF10" s="4">
        <f t="shared" si="7"/>
        <v>-10</v>
      </c>
      <c r="AG10" s="13">
        <f t="shared" si="8"/>
        <v>-10</v>
      </c>
    </row>
    <row r="11" spans="1:34" x14ac:dyDescent="0.35">
      <c r="F11" s="14"/>
      <c r="T11" s="1">
        <v>7</v>
      </c>
      <c r="U11" s="4">
        <f t="shared" si="0"/>
        <v>1060</v>
      </c>
      <c r="V11" s="4">
        <f t="shared" si="1"/>
        <v>-820</v>
      </c>
      <c r="W11" s="13">
        <f t="shared" si="2"/>
        <v>1060</v>
      </c>
      <c r="Y11" s="6">
        <v>7</v>
      </c>
      <c r="Z11" s="4">
        <f t="shared" si="3"/>
        <v>5.3</v>
      </c>
      <c r="AA11" s="4">
        <f t="shared" si="4"/>
        <v>0.70000000000000007</v>
      </c>
      <c r="AB11" s="13">
        <f t="shared" si="5"/>
        <v>0.70000000000000007</v>
      </c>
      <c r="AD11" s="6">
        <v>7</v>
      </c>
      <c r="AE11" s="4">
        <f t="shared" si="6"/>
        <v>16</v>
      </c>
      <c r="AF11" s="4">
        <f t="shared" si="7"/>
        <v>-8</v>
      </c>
      <c r="AG11" s="13">
        <f t="shared" si="8"/>
        <v>-8</v>
      </c>
    </row>
    <row r="12" spans="1:34" x14ac:dyDescent="0.35">
      <c r="T12" s="1">
        <v>8</v>
      </c>
      <c r="U12" s="4">
        <f t="shared" si="0"/>
        <v>1040</v>
      </c>
      <c r="V12" s="4">
        <f t="shared" si="1"/>
        <v>-800</v>
      </c>
      <c r="W12" s="13">
        <f t="shared" si="2"/>
        <v>1040</v>
      </c>
      <c r="Y12" s="6">
        <v>8</v>
      </c>
      <c r="Z12" s="4">
        <f t="shared" si="3"/>
        <v>5.2</v>
      </c>
      <c r="AA12" s="4">
        <f t="shared" si="4"/>
        <v>0.8</v>
      </c>
      <c r="AB12" s="13">
        <f t="shared" si="5"/>
        <v>0.8</v>
      </c>
      <c r="AD12" s="6">
        <v>8</v>
      </c>
      <c r="AE12" s="4">
        <f t="shared" si="6"/>
        <v>14</v>
      </c>
      <c r="AF12" s="4">
        <f t="shared" si="7"/>
        <v>-6</v>
      </c>
      <c r="AG12" s="13">
        <f t="shared" si="8"/>
        <v>-6</v>
      </c>
    </row>
    <row r="13" spans="1:34" x14ac:dyDescent="0.35">
      <c r="T13" s="1">
        <v>9</v>
      </c>
      <c r="U13" s="4">
        <f t="shared" si="0"/>
        <v>1020</v>
      </c>
      <c r="V13" s="4">
        <f t="shared" si="1"/>
        <v>-780</v>
      </c>
      <c r="W13" s="13">
        <f t="shared" si="2"/>
        <v>1020</v>
      </c>
      <c r="Y13" s="6">
        <v>9</v>
      </c>
      <c r="Z13" s="4">
        <f t="shared" si="3"/>
        <v>5.0999999999999996</v>
      </c>
      <c r="AA13" s="4">
        <f t="shared" si="4"/>
        <v>0.9</v>
      </c>
      <c r="AB13" s="13">
        <f t="shared" si="5"/>
        <v>0.9</v>
      </c>
      <c r="AD13" s="6">
        <v>9</v>
      </c>
      <c r="AE13" s="4">
        <f t="shared" si="6"/>
        <v>12</v>
      </c>
      <c r="AF13" s="4">
        <f t="shared" si="7"/>
        <v>-4</v>
      </c>
      <c r="AG13" s="13">
        <f t="shared" si="8"/>
        <v>-4</v>
      </c>
    </row>
    <row r="14" spans="1:34" x14ac:dyDescent="0.35">
      <c r="T14" s="1">
        <v>10</v>
      </c>
      <c r="U14" s="4">
        <f t="shared" si="0"/>
        <v>1000</v>
      </c>
      <c r="V14" s="4">
        <f t="shared" si="1"/>
        <v>-760</v>
      </c>
      <c r="W14" s="13">
        <f t="shared" si="2"/>
        <v>1000</v>
      </c>
      <c r="Y14" s="6">
        <v>10</v>
      </c>
      <c r="Z14" s="4">
        <f t="shared" si="3"/>
        <v>5</v>
      </c>
      <c r="AA14" s="4">
        <f t="shared" si="4"/>
        <v>1</v>
      </c>
      <c r="AB14" s="13">
        <f t="shared" si="5"/>
        <v>1</v>
      </c>
      <c r="AD14" s="6">
        <v>10</v>
      </c>
      <c r="AE14" s="4">
        <f t="shared" si="6"/>
        <v>10</v>
      </c>
      <c r="AF14" s="4">
        <f t="shared" si="7"/>
        <v>-2</v>
      </c>
      <c r="AG14" s="13">
        <f t="shared" si="8"/>
        <v>-2</v>
      </c>
    </row>
    <row r="15" spans="1:34" x14ac:dyDescent="0.35">
      <c r="T15" s="1">
        <v>11</v>
      </c>
      <c r="U15" s="4">
        <f t="shared" si="0"/>
        <v>980</v>
      </c>
      <c r="V15" s="4">
        <f t="shared" si="1"/>
        <v>-740</v>
      </c>
      <c r="W15" s="13">
        <f t="shared" si="2"/>
        <v>980</v>
      </c>
      <c r="Y15" s="6">
        <v>11</v>
      </c>
      <c r="Z15" s="4">
        <f t="shared" si="3"/>
        <v>4.9000000000000004</v>
      </c>
      <c r="AA15" s="4">
        <f t="shared" si="4"/>
        <v>1.1000000000000001</v>
      </c>
      <c r="AB15" s="13">
        <f t="shared" si="5"/>
        <v>1.1000000000000001</v>
      </c>
      <c r="AD15" s="6">
        <v>11</v>
      </c>
      <c r="AE15" s="4">
        <f t="shared" si="6"/>
        <v>8</v>
      </c>
      <c r="AF15" s="4">
        <f t="shared" si="7"/>
        <v>0</v>
      </c>
      <c r="AG15" s="13">
        <f t="shared" si="8"/>
        <v>0</v>
      </c>
    </row>
    <row r="16" spans="1:34" x14ac:dyDescent="0.35">
      <c r="T16" s="1">
        <v>12</v>
      </c>
      <c r="U16" s="4">
        <f t="shared" si="0"/>
        <v>960</v>
      </c>
      <c r="V16" s="4">
        <f t="shared" si="1"/>
        <v>-720</v>
      </c>
      <c r="W16" s="13">
        <f t="shared" si="2"/>
        <v>960</v>
      </c>
      <c r="Y16" s="6">
        <v>12</v>
      </c>
      <c r="Z16" s="4">
        <f t="shared" si="3"/>
        <v>4.8</v>
      </c>
      <c r="AA16" s="4">
        <f t="shared" si="4"/>
        <v>1.2000000000000002</v>
      </c>
      <c r="AB16" s="13">
        <f t="shared" si="5"/>
        <v>1.2000000000000002</v>
      </c>
      <c r="AD16" s="6">
        <v>12</v>
      </c>
      <c r="AE16" s="4">
        <f t="shared" si="6"/>
        <v>6</v>
      </c>
      <c r="AF16" s="4">
        <f t="shared" si="7"/>
        <v>2</v>
      </c>
      <c r="AG16" s="13">
        <f t="shared" si="8"/>
        <v>2</v>
      </c>
    </row>
    <row r="17" spans="1:33" x14ac:dyDescent="0.35">
      <c r="T17" s="1">
        <v>13</v>
      </c>
      <c r="U17" s="4">
        <f t="shared" si="0"/>
        <v>940</v>
      </c>
      <c r="V17" s="4">
        <f t="shared" si="1"/>
        <v>-700</v>
      </c>
      <c r="W17" s="13">
        <f t="shared" si="2"/>
        <v>940</v>
      </c>
      <c r="Y17" s="6">
        <v>13</v>
      </c>
      <c r="Z17" s="4">
        <f t="shared" si="3"/>
        <v>4.7</v>
      </c>
      <c r="AA17" s="4">
        <f t="shared" si="4"/>
        <v>1.3</v>
      </c>
      <c r="AB17" s="13">
        <f t="shared" si="5"/>
        <v>1.3</v>
      </c>
      <c r="AD17" s="6">
        <v>13</v>
      </c>
      <c r="AE17" s="4">
        <f t="shared" si="6"/>
        <v>4</v>
      </c>
      <c r="AF17" s="4">
        <f t="shared" si="7"/>
        <v>4</v>
      </c>
      <c r="AG17" s="13">
        <f t="shared" si="8"/>
        <v>4</v>
      </c>
    </row>
    <row r="18" spans="1:33" x14ac:dyDescent="0.35">
      <c r="T18" s="1">
        <v>14</v>
      </c>
      <c r="U18" s="4">
        <f t="shared" si="0"/>
        <v>920</v>
      </c>
      <c r="V18" s="4">
        <f t="shared" si="1"/>
        <v>-680</v>
      </c>
      <c r="W18" s="13">
        <f t="shared" si="2"/>
        <v>920</v>
      </c>
      <c r="Y18" s="6">
        <v>14</v>
      </c>
      <c r="Z18" s="4">
        <f t="shared" si="3"/>
        <v>4.5999999999999996</v>
      </c>
      <c r="AA18" s="4">
        <f t="shared" si="4"/>
        <v>1.4000000000000001</v>
      </c>
      <c r="AB18" s="13">
        <f t="shared" si="5"/>
        <v>1.4000000000000001</v>
      </c>
      <c r="AD18" s="6">
        <v>14</v>
      </c>
      <c r="AE18" s="4">
        <f t="shared" si="6"/>
        <v>2</v>
      </c>
      <c r="AF18" s="4">
        <f t="shared" si="7"/>
        <v>6</v>
      </c>
      <c r="AG18" s="13">
        <f t="shared" si="8"/>
        <v>6</v>
      </c>
    </row>
    <row r="19" spans="1:33" x14ac:dyDescent="0.35">
      <c r="T19" s="1">
        <v>15</v>
      </c>
      <c r="U19" s="4">
        <f t="shared" si="0"/>
        <v>900</v>
      </c>
      <c r="V19" s="4">
        <f t="shared" si="1"/>
        <v>-660</v>
      </c>
      <c r="W19" s="13">
        <f t="shared" si="2"/>
        <v>900</v>
      </c>
      <c r="Y19" s="6">
        <v>15</v>
      </c>
      <c r="Z19" s="4">
        <f t="shared" si="3"/>
        <v>4.5</v>
      </c>
      <c r="AA19" s="4">
        <f t="shared" si="4"/>
        <v>1.5</v>
      </c>
      <c r="AB19" s="13">
        <f t="shared" si="5"/>
        <v>1.5</v>
      </c>
      <c r="AD19" s="6">
        <v>15</v>
      </c>
      <c r="AE19" s="4">
        <f t="shared" si="6"/>
        <v>0</v>
      </c>
      <c r="AF19" s="4">
        <f t="shared" si="7"/>
        <v>8</v>
      </c>
      <c r="AG19" s="13">
        <f t="shared" si="8"/>
        <v>8</v>
      </c>
    </row>
    <row r="20" spans="1:33" x14ac:dyDescent="0.35">
      <c r="T20" s="1">
        <v>16</v>
      </c>
      <c r="U20" s="4">
        <f t="shared" si="0"/>
        <v>880</v>
      </c>
      <c r="V20" s="4">
        <f t="shared" si="1"/>
        <v>-640</v>
      </c>
      <c r="W20" s="13">
        <f t="shared" si="2"/>
        <v>880</v>
      </c>
      <c r="Y20" s="6">
        <v>16</v>
      </c>
      <c r="Z20" s="4">
        <f t="shared" si="3"/>
        <v>4.4000000000000004</v>
      </c>
      <c r="AA20" s="4">
        <f t="shared" si="4"/>
        <v>1.6</v>
      </c>
      <c r="AB20" s="13">
        <f t="shared" si="5"/>
        <v>1.6</v>
      </c>
      <c r="AD20" s="6">
        <v>16</v>
      </c>
      <c r="AE20" s="4">
        <f t="shared" si="6"/>
        <v>-2</v>
      </c>
      <c r="AF20" s="4">
        <f t="shared" si="7"/>
        <v>10</v>
      </c>
      <c r="AG20" s="13">
        <f t="shared" si="8"/>
        <v>10</v>
      </c>
    </row>
    <row r="21" spans="1:33" x14ac:dyDescent="0.35">
      <c r="T21" s="1">
        <v>17</v>
      </c>
      <c r="U21" s="4">
        <f t="shared" si="0"/>
        <v>860</v>
      </c>
      <c r="V21" s="4">
        <f t="shared" si="1"/>
        <v>-620</v>
      </c>
      <c r="W21" s="13">
        <f t="shared" si="2"/>
        <v>860</v>
      </c>
      <c r="Y21" s="6">
        <v>17</v>
      </c>
      <c r="Z21" s="4">
        <f t="shared" si="3"/>
        <v>4.3</v>
      </c>
      <c r="AA21" s="4">
        <f t="shared" si="4"/>
        <v>1.7000000000000002</v>
      </c>
      <c r="AB21" s="13">
        <f t="shared" si="5"/>
        <v>1.7000000000000002</v>
      </c>
      <c r="AD21" s="6">
        <v>17</v>
      </c>
      <c r="AE21" s="4">
        <f t="shared" si="6"/>
        <v>-4</v>
      </c>
      <c r="AF21" s="4">
        <f t="shared" si="7"/>
        <v>12</v>
      </c>
      <c r="AG21" s="13">
        <f t="shared" si="8"/>
        <v>12</v>
      </c>
    </row>
    <row r="22" spans="1:33" ht="15" thickBot="1" x14ac:dyDescent="0.4">
      <c r="T22" s="1">
        <v>18</v>
      </c>
      <c r="U22" s="4">
        <f t="shared" si="0"/>
        <v>840</v>
      </c>
      <c r="V22" s="4">
        <f t="shared" si="1"/>
        <v>-600</v>
      </c>
      <c r="W22" s="13">
        <f t="shared" si="2"/>
        <v>840</v>
      </c>
      <c r="Y22" s="6">
        <v>18</v>
      </c>
      <c r="Z22" s="4">
        <f t="shared" si="3"/>
        <v>4.2</v>
      </c>
      <c r="AA22" s="4">
        <f t="shared" si="4"/>
        <v>1.8</v>
      </c>
      <c r="AB22" s="13">
        <f t="shared" si="5"/>
        <v>1.8</v>
      </c>
      <c r="AD22" s="6">
        <v>18</v>
      </c>
      <c r="AE22" s="4">
        <f t="shared" si="6"/>
        <v>-6</v>
      </c>
      <c r="AF22" s="4">
        <f t="shared" si="7"/>
        <v>14</v>
      </c>
      <c r="AG22" s="13">
        <f t="shared" si="8"/>
        <v>14</v>
      </c>
    </row>
    <row r="23" spans="1:33" x14ac:dyDescent="0.35">
      <c r="A23" s="62" t="s">
        <v>32</v>
      </c>
      <c r="B23" s="63"/>
      <c r="C23" s="63"/>
      <c r="D23" s="63"/>
      <c r="E23" s="63"/>
      <c r="F23" s="64"/>
      <c r="H23" s="47" t="s">
        <v>29</v>
      </c>
      <c r="I23" s="48"/>
      <c r="J23" s="48"/>
      <c r="K23" s="48"/>
      <c r="L23" s="48"/>
      <c r="M23" s="48"/>
      <c r="N23" s="49"/>
      <c r="T23" s="1">
        <v>19</v>
      </c>
      <c r="U23" s="4">
        <f t="shared" si="0"/>
        <v>820</v>
      </c>
      <c r="V23" s="4">
        <f t="shared" si="1"/>
        <v>-580</v>
      </c>
      <c r="W23" s="13">
        <f t="shared" si="2"/>
        <v>820</v>
      </c>
      <c r="Y23" s="6">
        <v>19</v>
      </c>
      <c r="Z23" s="4">
        <f t="shared" si="3"/>
        <v>4.0999999999999996</v>
      </c>
      <c r="AA23" s="4">
        <f t="shared" si="4"/>
        <v>1.9000000000000001</v>
      </c>
      <c r="AB23" s="13">
        <f t="shared" si="5"/>
        <v>1.9000000000000001</v>
      </c>
      <c r="AD23" s="6">
        <v>19</v>
      </c>
      <c r="AE23" s="4">
        <f t="shared" si="6"/>
        <v>-8</v>
      </c>
      <c r="AF23" s="4">
        <f t="shared" si="7"/>
        <v>16</v>
      </c>
      <c r="AG23" s="13">
        <f t="shared" si="8"/>
        <v>16</v>
      </c>
    </row>
    <row r="24" spans="1:33" x14ac:dyDescent="0.35">
      <c r="A24" s="59" t="s">
        <v>24</v>
      </c>
      <c r="B24" s="60"/>
      <c r="C24" s="60" t="s">
        <v>31</v>
      </c>
      <c r="D24" s="60"/>
      <c r="E24" s="60" t="s">
        <v>25</v>
      </c>
      <c r="F24" s="61"/>
      <c r="H24" s="22" t="s">
        <v>33</v>
      </c>
      <c r="I24" s="50" t="s">
        <v>20</v>
      </c>
      <c r="J24" s="51"/>
      <c r="K24" s="52"/>
      <c r="L24" s="53" t="s">
        <v>19</v>
      </c>
      <c r="M24" s="53"/>
      <c r="N24" s="54"/>
      <c r="T24" s="1">
        <v>20</v>
      </c>
      <c r="U24" s="4">
        <f t="shared" si="0"/>
        <v>800</v>
      </c>
      <c r="V24" s="4">
        <f t="shared" si="1"/>
        <v>-560</v>
      </c>
      <c r="W24" s="13">
        <f t="shared" si="2"/>
        <v>800</v>
      </c>
      <c r="Y24" s="6">
        <v>20</v>
      </c>
      <c r="Z24" s="4">
        <f t="shared" si="3"/>
        <v>4</v>
      </c>
      <c r="AA24" s="4">
        <f t="shared" si="4"/>
        <v>2</v>
      </c>
      <c r="AB24" s="13">
        <f t="shared" si="5"/>
        <v>2</v>
      </c>
      <c r="AD24" s="6">
        <v>20</v>
      </c>
      <c r="AE24" s="4">
        <f t="shared" si="6"/>
        <v>-10</v>
      </c>
      <c r="AF24" s="4">
        <f t="shared" si="7"/>
        <v>18</v>
      </c>
      <c r="AG24" s="13">
        <f t="shared" si="8"/>
        <v>18</v>
      </c>
    </row>
    <row r="25" spans="1:33" x14ac:dyDescent="0.35">
      <c r="A25" s="36" t="s">
        <v>6</v>
      </c>
      <c r="B25" s="10">
        <v>48</v>
      </c>
      <c r="C25" s="10" t="s">
        <v>10</v>
      </c>
      <c r="D25" s="10">
        <v>60</v>
      </c>
      <c r="E25" s="10" t="s">
        <v>13</v>
      </c>
      <c r="F25" s="37">
        <v>15</v>
      </c>
      <c r="H25" s="27"/>
      <c r="I25" s="2" t="s">
        <v>27</v>
      </c>
      <c r="J25" s="2" t="s">
        <v>26</v>
      </c>
      <c r="K25" s="2" t="s">
        <v>28</v>
      </c>
      <c r="L25" s="2" t="s">
        <v>27</v>
      </c>
      <c r="M25" s="2" t="s">
        <v>26</v>
      </c>
      <c r="N25" s="24" t="s">
        <v>28</v>
      </c>
      <c r="T25" s="1">
        <v>21</v>
      </c>
      <c r="U25" s="4">
        <f t="shared" si="0"/>
        <v>780</v>
      </c>
      <c r="V25" s="4">
        <f t="shared" si="1"/>
        <v>-540</v>
      </c>
      <c r="W25" s="13">
        <f t="shared" si="2"/>
        <v>780</v>
      </c>
      <c r="Y25" s="6">
        <v>21</v>
      </c>
      <c r="Z25" s="4">
        <f t="shared" si="3"/>
        <v>3.9</v>
      </c>
      <c r="AA25" s="4">
        <f t="shared" si="4"/>
        <v>2.1</v>
      </c>
      <c r="AB25" s="13">
        <f t="shared" si="5"/>
        <v>2.1</v>
      </c>
      <c r="AD25" s="6">
        <v>21</v>
      </c>
      <c r="AE25" s="4">
        <f t="shared" si="6"/>
        <v>-12</v>
      </c>
      <c r="AF25" s="4">
        <f t="shared" si="7"/>
        <v>20</v>
      </c>
      <c r="AG25" s="13">
        <f t="shared" si="8"/>
        <v>20</v>
      </c>
    </row>
    <row r="26" spans="1:33" x14ac:dyDescent="0.35">
      <c r="A26" s="23" t="s">
        <v>7</v>
      </c>
      <c r="B26" s="2">
        <v>0.05</v>
      </c>
      <c r="C26" s="2" t="s">
        <v>11</v>
      </c>
      <c r="D26" s="2">
        <v>10</v>
      </c>
      <c r="E26" s="2" t="s">
        <v>14</v>
      </c>
      <c r="F26" s="24">
        <v>0.5</v>
      </c>
      <c r="H26" s="28" t="s">
        <v>24</v>
      </c>
      <c r="I26" s="17">
        <f>B25-B26*L26+B29*I27</f>
        <v>54</v>
      </c>
      <c r="J26" s="17">
        <f>B25-B26*M26+B29*J27</f>
        <v>54</v>
      </c>
      <c r="K26" s="15">
        <f>J26/I26-1</f>
        <v>0</v>
      </c>
      <c r="L26" s="43">
        <f>(B25-B27+B29*I27)/(B26+B28)</f>
        <v>120</v>
      </c>
      <c r="M26" s="43">
        <f>(B25-B27+B29*J27)/(B26+B28)</f>
        <v>120</v>
      </c>
      <c r="N26" s="29">
        <f>M26/L26-1</f>
        <v>0</v>
      </c>
      <c r="T26" s="1">
        <v>22</v>
      </c>
      <c r="U26" s="4">
        <f t="shared" si="0"/>
        <v>760</v>
      </c>
      <c r="V26" s="4">
        <f t="shared" si="1"/>
        <v>-520</v>
      </c>
      <c r="W26" s="13">
        <f t="shared" si="2"/>
        <v>760</v>
      </c>
      <c r="Y26" s="6">
        <v>22</v>
      </c>
      <c r="Z26" s="4">
        <f t="shared" si="3"/>
        <v>3.8</v>
      </c>
      <c r="AA26" s="4">
        <f t="shared" si="4"/>
        <v>2.2000000000000002</v>
      </c>
      <c r="AB26" s="13">
        <f t="shared" si="5"/>
        <v>2.2000000000000002</v>
      </c>
      <c r="AD26" s="6">
        <v>22</v>
      </c>
      <c r="AE26" s="4">
        <f t="shared" si="6"/>
        <v>-14</v>
      </c>
      <c r="AF26" s="4">
        <f t="shared" si="7"/>
        <v>22</v>
      </c>
      <c r="AG26" s="13">
        <f t="shared" si="8"/>
        <v>22</v>
      </c>
    </row>
    <row r="27" spans="1:33" x14ac:dyDescent="0.35">
      <c r="A27" s="23" t="s">
        <v>8</v>
      </c>
      <c r="B27" s="2">
        <v>48</v>
      </c>
      <c r="C27" s="21" t="s">
        <v>21</v>
      </c>
      <c r="D27" s="20">
        <v>0</v>
      </c>
      <c r="E27" s="2" t="s">
        <v>15</v>
      </c>
      <c r="F27" s="24">
        <v>5</v>
      </c>
      <c r="H27" s="30" t="s">
        <v>31</v>
      </c>
      <c r="I27" s="12">
        <f>D25-D26*L27</f>
        <v>30</v>
      </c>
      <c r="J27" s="18">
        <f>D25-D26*M27</f>
        <v>30</v>
      </c>
      <c r="K27" s="16">
        <f>J27/I27-1</f>
        <v>0</v>
      </c>
      <c r="L27" s="44">
        <f>(D25+D27)/(D26+D28)</f>
        <v>3</v>
      </c>
      <c r="M27" s="44">
        <f>(D25+J31)/(D26+D28)</f>
        <v>3</v>
      </c>
      <c r="N27" s="31">
        <f t="shared" ref="N27:N28" si="9">M27/L27-1</f>
        <v>0</v>
      </c>
      <c r="T27" s="1">
        <v>23</v>
      </c>
      <c r="U27" s="4">
        <f t="shared" si="0"/>
        <v>740</v>
      </c>
      <c r="V27" s="4">
        <f t="shared" si="1"/>
        <v>-500</v>
      </c>
      <c r="W27" s="13">
        <f t="shared" si="2"/>
        <v>740</v>
      </c>
      <c r="Y27" s="6">
        <v>23</v>
      </c>
      <c r="Z27" s="4">
        <f t="shared" si="3"/>
        <v>3.6999999999999997</v>
      </c>
      <c r="AA27" s="4">
        <f t="shared" si="4"/>
        <v>2.3000000000000003</v>
      </c>
      <c r="AB27" s="13">
        <f t="shared" si="5"/>
        <v>2.3000000000000003</v>
      </c>
      <c r="AD27" s="6">
        <v>23</v>
      </c>
      <c r="AE27" s="4">
        <f t="shared" si="6"/>
        <v>-16</v>
      </c>
      <c r="AF27" s="4">
        <f t="shared" si="7"/>
        <v>24</v>
      </c>
      <c r="AG27" s="13">
        <f t="shared" si="8"/>
        <v>24</v>
      </c>
    </row>
    <row r="28" spans="1:33" ht="15" thickBot="1" x14ac:dyDescent="0.4">
      <c r="A28" s="23" t="s">
        <v>9</v>
      </c>
      <c r="B28" s="2">
        <v>0.05</v>
      </c>
      <c r="C28" s="2" t="s">
        <v>12</v>
      </c>
      <c r="D28" s="2">
        <v>10</v>
      </c>
      <c r="E28" s="2" t="s">
        <v>16</v>
      </c>
      <c r="F28" s="24">
        <v>0.5</v>
      </c>
      <c r="H28" s="32" t="s">
        <v>25</v>
      </c>
      <c r="I28" s="33">
        <f>F25-F26*L28</f>
        <v>13</v>
      </c>
      <c r="J28" s="33">
        <f>F25-F26*M28</f>
        <v>13</v>
      </c>
      <c r="K28" s="34">
        <f>J28/I28-1</f>
        <v>0</v>
      </c>
      <c r="L28" s="45">
        <f>(F25-F27-F29*I27)/(F26+F28)</f>
        <v>4</v>
      </c>
      <c r="M28" s="45">
        <f>(F25-F27-F29*J27)/(F26+F28)</f>
        <v>4</v>
      </c>
      <c r="N28" s="35">
        <f t="shared" si="9"/>
        <v>0</v>
      </c>
      <c r="T28" s="1">
        <v>24</v>
      </c>
      <c r="U28" s="4">
        <f t="shared" si="0"/>
        <v>720</v>
      </c>
      <c r="V28" s="4">
        <f t="shared" si="1"/>
        <v>-480</v>
      </c>
      <c r="W28" s="13">
        <f t="shared" si="2"/>
        <v>720</v>
      </c>
      <c r="Y28" s="6">
        <v>24</v>
      </c>
      <c r="Z28" s="4">
        <f t="shared" si="3"/>
        <v>3.5999999999999996</v>
      </c>
      <c r="AA28" s="4">
        <f t="shared" si="4"/>
        <v>2.4000000000000004</v>
      </c>
      <c r="AB28" s="13">
        <f t="shared" si="5"/>
        <v>2.4000000000000004</v>
      </c>
      <c r="AD28" s="6">
        <v>24</v>
      </c>
      <c r="AE28" s="4">
        <f t="shared" si="6"/>
        <v>-18</v>
      </c>
      <c r="AF28" s="4">
        <f t="shared" si="7"/>
        <v>26</v>
      </c>
      <c r="AG28" s="13">
        <f t="shared" si="8"/>
        <v>26</v>
      </c>
    </row>
    <row r="29" spans="1:33" ht="15" thickBot="1" x14ac:dyDescent="0.4">
      <c r="A29" s="25" t="s">
        <v>17</v>
      </c>
      <c r="B29" s="26">
        <v>0.4</v>
      </c>
      <c r="C29" s="38"/>
      <c r="D29" s="38"/>
      <c r="E29" s="26" t="s">
        <v>18</v>
      </c>
      <c r="F29" s="39">
        <v>0.2</v>
      </c>
      <c r="T29" s="1">
        <v>25</v>
      </c>
      <c r="U29" s="4">
        <f t="shared" si="0"/>
        <v>700</v>
      </c>
      <c r="V29" s="4">
        <f t="shared" si="1"/>
        <v>-460</v>
      </c>
      <c r="W29" s="13">
        <f t="shared" si="2"/>
        <v>700</v>
      </c>
      <c r="Y29" s="6">
        <v>25</v>
      </c>
      <c r="Z29" s="4">
        <f t="shared" si="3"/>
        <v>3.5</v>
      </c>
      <c r="AA29" s="4">
        <f t="shared" si="4"/>
        <v>2.5</v>
      </c>
      <c r="AB29" s="13">
        <f t="shared" si="5"/>
        <v>2.5</v>
      </c>
      <c r="AD29" s="6">
        <v>25</v>
      </c>
      <c r="AE29" s="4">
        <f t="shared" si="6"/>
        <v>-20</v>
      </c>
      <c r="AF29" s="4">
        <f t="shared" si="7"/>
        <v>28</v>
      </c>
      <c r="AG29" s="13">
        <f t="shared" si="8"/>
        <v>28</v>
      </c>
    </row>
    <row r="30" spans="1:33" x14ac:dyDescent="0.35">
      <c r="A30" s="1"/>
      <c r="B30" s="1"/>
      <c r="E30" s="1"/>
      <c r="F30" s="1"/>
      <c r="J30" s="56" t="s">
        <v>30</v>
      </c>
      <c r="K30" s="57"/>
      <c r="L30" s="58"/>
      <c r="T30" s="1">
        <v>26</v>
      </c>
      <c r="U30" s="4">
        <f t="shared" si="0"/>
        <v>680</v>
      </c>
      <c r="V30" s="4">
        <f t="shared" si="1"/>
        <v>-440</v>
      </c>
      <c r="W30" s="13">
        <f t="shared" si="2"/>
        <v>680</v>
      </c>
      <c r="Y30" s="6">
        <v>26</v>
      </c>
      <c r="Z30" s="4">
        <f t="shared" si="3"/>
        <v>3.4</v>
      </c>
      <c r="AA30" s="4">
        <f t="shared" si="4"/>
        <v>2.6</v>
      </c>
      <c r="AB30" s="13">
        <f t="shared" si="5"/>
        <v>2.6</v>
      </c>
      <c r="AD30" s="6">
        <v>26</v>
      </c>
      <c r="AE30" s="4">
        <f t="shared" si="6"/>
        <v>-22</v>
      </c>
      <c r="AF30" s="4">
        <f t="shared" si="7"/>
        <v>30</v>
      </c>
      <c r="AG30" s="13">
        <f t="shared" si="8"/>
        <v>30</v>
      </c>
    </row>
    <row r="31" spans="1:33" ht="15" thickBot="1" x14ac:dyDescent="0.4">
      <c r="A31" s="1"/>
      <c r="B31" s="1"/>
      <c r="E31" s="1"/>
      <c r="F31" s="1"/>
      <c r="J31" s="40">
        <v>0</v>
      </c>
      <c r="K31" s="41"/>
      <c r="L31" s="42"/>
      <c r="S31" s="1"/>
      <c r="T31" s="1">
        <v>27</v>
      </c>
      <c r="U31" s="4">
        <f t="shared" si="0"/>
        <v>660</v>
      </c>
      <c r="V31" s="4">
        <f t="shared" si="1"/>
        <v>-420</v>
      </c>
      <c r="W31" s="13">
        <f t="shared" si="2"/>
        <v>660</v>
      </c>
      <c r="Y31" s="6">
        <v>27</v>
      </c>
      <c r="Z31" s="4">
        <f t="shared" si="3"/>
        <v>3.3</v>
      </c>
      <c r="AA31" s="4">
        <f t="shared" si="4"/>
        <v>2.7</v>
      </c>
      <c r="AB31" s="13">
        <f t="shared" si="5"/>
        <v>2.7</v>
      </c>
      <c r="AD31" s="6">
        <v>27</v>
      </c>
      <c r="AE31" s="4">
        <f t="shared" si="6"/>
        <v>-24</v>
      </c>
      <c r="AF31" s="4">
        <f t="shared" si="7"/>
        <v>32</v>
      </c>
      <c r="AG31" s="13">
        <f t="shared" si="8"/>
        <v>32</v>
      </c>
    </row>
    <row r="32" spans="1:33" ht="14.5" customHeight="1" x14ac:dyDescent="0.35">
      <c r="A32" s="1"/>
      <c r="B32" s="1"/>
      <c r="E32" s="1"/>
      <c r="F32" s="1"/>
      <c r="S32" s="19"/>
      <c r="T32" s="1">
        <v>28</v>
      </c>
      <c r="U32" s="4">
        <f t="shared" si="0"/>
        <v>640</v>
      </c>
      <c r="V32" s="4">
        <f t="shared" si="1"/>
        <v>-400</v>
      </c>
      <c r="W32" s="13">
        <f t="shared" si="2"/>
        <v>640</v>
      </c>
      <c r="Y32" s="6">
        <v>28</v>
      </c>
      <c r="Z32" s="4">
        <f t="shared" si="3"/>
        <v>3.1999999999999997</v>
      </c>
      <c r="AA32" s="4">
        <f t="shared" si="4"/>
        <v>2.8000000000000003</v>
      </c>
      <c r="AB32" s="13">
        <f t="shared" si="5"/>
        <v>2.8000000000000003</v>
      </c>
      <c r="AD32" s="6">
        <v>28</v>
      </c>
      <c r="AE32" s="4">
        <f t="shared" si="6"/>
        <v>-26</v>
      </c>
      <c r="AF32" s="4">
        <f t="shared" si="7"/>
        <v>34</v>
      </c>
      <c r="AG32" s="13">
        <f t="shared" si="8"/>
        <v>34</v>
      </c>
    </row>
    <row r="33" spans="1:33" x14ac:dyDescent="0.35">
      <c r="A33" s="1"/>
      <c r="B33" s="1"/>
      <c r="E33" s="1"/>
      <c r="F33" s="1"/>
      <c r="S33" s="1"/>
      <c r="T33" s="1">
        <v>29</v>
      </c>
      <c r="U33" s="4">
        <f t="shared" si="0"/>
        <v>620</v>
      </c>
      <c r="V33" s="4">
        <f t="shared" si="1"/>
        <v>-380</v>
      </c>
      <c r="W33" s="13">
        <f t="shared" si="2"/>
        <v>620</v>
      </c>
      <c r="Y33" s="6">
        <v>29</v>
      </c>
      <c r="Z33" s="4">
        <f t="shared" si="3"/>
        <v>3.0999999999999996</v>
      </c>
      <c r="AA33" s="4">
        <f t="shared" si="4"/>
        <v>2.9000000000000004</v>
      </c>
      <c r="AB33" s="13">
        <f t="shared" si="5"/>
        <v>2.9000000000000004</v>
      </c>
      <c r="AD33" s="6">
        <v>29</v>
      </c>
      <c r="AE33" s="4">
        <f t="shared" si="6"/>
        <v>-28</v>
      </c>
      <c r="AF33" s="4">
        <f t="shared" si="7"/>
        <v>36</v>
      </c>
      <c r="AG33" s="13">
        <f t="shared" si="8"/>
        <v>36</v>
      </c>
    </row>
    <row r="34" spans="1:33" x14ac:dyDescent="0.35">
      <c r="A34" s="1"/>
      <c r="B34" s="1"/>
      <c r="E34" s="1"/>
      <c r="F34" s="1"/>
      <c r="S34" s="1"/>
      <c r="T34" s="1">
        <v>30</v>
      </c>
      <c r="U34" s="4">
        <f t="shared" si="0"/>
        <v>600</v>
      </c>
      <c r="V34" s="4">
        <f t="shared" si="1"/>
        <v>-360</v>
      </c>
      <c r="W34" s="13">
        <f t="shared" si="2"/>
        <v>600</v>
      </c>
      <c r="Y34" s="6">
        <v>30</v>
      </c>
      <c r="Z34" s="4">
        <f t="shared" si="3"/>
        <v>3</v>
      </c>
      <c r="AA34" s="4">
        <f t="shared" si="4"/>
        <v>3</v>
      </c>
      <c r="AB34" s="13">
        <f t="shared" si="5"/>
        <v>3</v>
      </c>
      <c r="AD34" s="6">
        <v>30</v>
      </c>
      <c r="AE34" s="4">
        <f t="shared" si="6"/>
        <v>-30</v>
      </c>
      <c r="AF34" s="4">
        <f t="shared" si="7"/>
        <v>38</v>
      </c>
      <c r="AG34" s="13">
        <f t="shared" si="8"/>
        <v>38</v>
      </c>
    </row>
    <row r="35" spans="1:33" x14ac:dyDescent="0.35">
      <c r="A35" s="1"/>
      <c r="B35" s="1"/>
      <c r="E35" s="1"/>
      <c r="F35" s="1"/>
      <c r="S35" s="1"/>
      <c r="T35" s="1">
        <v>31</v>
      </c>
      <c r="U35" s="4">
        <f t="shared" si="0"/>
        <v>580</v>
      </c>
      <c r="V35" s="4">
        <f t="shared" si="1"/>
        <v>-340</v>
      </c>
      <c r="W35" s="13">
        <f t="shared" si="2"/>
        <v>580</v>
      </c>
      <c r="Y35" s="6">
        <v>31</v>
      </c>
      <c r="Z35" s="4">
        <f t="shared" si="3"/>
        <v>2.9</v>
      </c>
      <c r="AA35" s="4">
        <f t="shared" si="4"/>
        <v>3.1</v>
      </c>
      <c r="AB35" s="13">
        <f t="shared" si="5"/>
        <v>3.1</v>
      </c>
      <c r="AD35" s="6">
        <v>31</v>
      </c>
      <c r="AE35" s="4">
        <f t="shared" si="6"/>
        <v>-32</v>
      </c>
      <c r="AF35" s="4">
        <f t="shared" si="7"/>
        <v>40</v>
      </c>
      <c r="AG35" s="13">
        <f t="shared" si="8"/>
        <v>40</v>
      </c>
    </row>
    <row r="36" spans="1:33" x14ac:dyDescent="0.35">
      <c r="A36" s="1"/>
      <c r="B36" s="1"/>
      <c r="E36" s="1"/>
      <c r="F36" s="1"/>
      <c r="S36" s="1"/>
      <c r="T36" s="1">
        <v>32</v>
      </c>
      <c r="U36" s="4">
        <f t="shared" ref="U36:U56" si="10">$B$25/$B$26-1/$B$26*T36+$B$29/$B$26*$I$27</f>
        <v>560</v>
      </c>
      <c r="V36" s="4">
        <f t="shared" ref="V36:V56" si="11">-1*$B$27/$B$28+1/$B$28*T36</f>
        <v>-320</v>
      </c>
      <c r="W36" s="13">
        <f t="shared" ref="W36:W56" si="12">$B$25/$B$26-1/$B$26*T36+$B$29/$B$26*$J$27</f>
        <v>560</v>
      </c>
      <c r="Y36" s="6">
        <v>32</v>
      </c>
      <c r="Z36" s="4">
        <f t="shared" ref="Z36:Z56" si="13">$D$25/$D$26-1/$D$26*Y36</f>
        <v>2.8</v>
      </c>
      <c r="AA36" s="4">
        <f t="shared" ref="AA36:AA56" si="14">$D$27/$D$28+1/$D$28*Y36</f>
        <v>3.2</v>
      </c>
      <c r="AB36" s="13">
        <f t="shared" ref="AB36:AB56" si="15">$J$31/$D$28+1/$D$28*Y36</f>
        <v>3.2</v>
      </c>
      <c r="AD36" s="6">
        <v>32</v>
      </c>
      <c r="AE36" s="4">
        <f t="shared" ref="AE36:AE56" si="16">$F$25/$F$26-1/$F$26*AD36</f>
        <v>-34</v>
      </c>
      <c r="AF36" s="4">
        <f t="shared" ref="AF36:AF56" si="17">-1*$F$27/$F$28+1/$F$28*AD36-$F$29/$F$28*$I$27</f>
        <v>42</v>
      </c>
      <c r="AG36" s="13">
        <f t="shared" ref="AG36:AG56" si="18">-1*$F$27/$F$28+1/$F$28*AD36-$F$29/$F$28*$J$27</f>
        <v>42</v>
      </c>
    </row>
    <row r="37" spans="1:33" x14ac:dyDescent="0.35">
      <c r="A37" s="1"/>
      <c r="B37" s="1"/>
      <c r="E37" s="1"/>
      <c r="F37" s="1"/>
      <c r="T37" s="1">
        <v>33</v>
      </c>
      <c r="U37" s="4">
        <f t="shared" si="10"/>
        <v>540</v>
      </c>
      <c r="V37" s="4">
        <f t="shared" si="11"/>
        <v>-300</v>
      </c>
      <c r="W37" s="13">
        <f t="shared" si="12"/>
        <v>540</v>
      </c>
      <c r="Y37" s="6">
        <v>33</v>
      </c>
      <c r="Z37" s="4">
        <f t="shared" si="13"/>
        <v>2.6999999999999997</v>
      </c>
      <c r="AA37" s="4">
        <f t="shared" si="14"/>
        <v>3.3000000000000003</v>
      </c>
      <c r="AB37" s="13">
        <f t="shared" si="15"/>
        <v>3.3000000000000003</v>
      </c>
      <c r="AD37" s="6">
        <v>33</v>
      </c>
      <c r="AE37" s="4">
        <f t="shared" si="16"/>
        <v>-36</v>
      </c>
      <c r="AF37" s="4">
        <f t="shared" si="17"/>
        <v>44</v>
      </c>
      <c r="AG37" s="13">
        <f t="shared" si="18"/>
        <v>44</v>
      </c>
    </row>
    <row r="38" spans="1:33" x14ac:dyDescent="0.35">
      <c r="T38" s="1">
        <v>45</v>
      </c>
      <c r="U38" s="4">
        <f t="shared" si="10"/>
        <v>300</v>
      </c>
      <c r="V38" s="4">
        <f t="shared" si="11"/>
        <v>-60</v>
      </c>
      <c r="W38" s="13">
        <f t="shared" si="12"/>
        <v>300</v>
      </c>
      <c r="Y38" s="6">
        <v>45</v>
      </c>
      <c r="Z38" s="4">
        <f t="shared" si="13"/>
        <v>1.5</v>
      </c>
      <c r="AA38" s="4">
        <f t="shared" si="14"/>
        <v>4.5</v>
      </c>
      <c r="AB38" s="13">
        <f t="shared" si="15"/>
        <v>4.5</v>
      </c>
      <c r="AD38" s="6">
        <v>45</v>
      </c>
      <c r="AE38" s="4">
        <f t="shared" si="16"/>
        <v>-60</v>
      </c>
      <c r="AF38" s="4">
        <f t="shared" si="17"/>
        <v>68</v>
      </c>
      <c r="AG38" s="13">
        <f t="shared" si="18"/>
        <v>68</v>
      </c>
    </row>
    <row r="39" spans="1:33" x14ac:dyDescent="0.35">
      <c r="T39" s="1">
        <v>46</v>
      </c>
      <c r="U39" s="4">
        <f t="shared" si="10"/>
        <v>280</v>
      </c>
      <c r="V39" s="4">
        <f t="shared" si="11"/>
        <v>-40</v>
      </c>
      <c r="W39" s="13">
        <f t="shared" si="12"/>
        <v>280</v>
      </c>
      <c r="Y39" s="6">
        <v>46</v>
      </c>
      <c r="Z39" s="4">
        <f t="shared" si="13"/>
        <v>1.3999999999999995</v>
      </c>
      <c r="AA39" s="4">
        <f t="shared" si="14"/>
        <v>4.6000000000000005</v>
      </c>
      <c r="AB39" s="13">
        <f t="shared" si="15"/>
        <v>4.6000000000000005</v>
      </c>
      <c r="AD39" s="6">
        <v>46</v>
      </c>
      <c r="AE39" s="4">
        <f t="shared" si="16"/>
        <v>-62</v>
      </c>
      <c r="AF39" s="4">
        <f t="shared" si="17"/>
        <v>70</v>
      </c>
      <c r="AG39" s="13">
        <f t="shared" si="18"/>
        <v>70</v>
      </c>
    </row>
    <row r="40" spans="1:33" x14ac:dyDescent="0.35">
      <c r="T40" s="1">
        <v>47</v>
      </c>
      <c r="U40" s="4">
        <f t="shared" si="10"/>
        <v>260</v>
      </c>
      <c r="V40" s="4">
        <f t="shared" si="11"/>
        <v>-20</v>
      </c>
      <c r="W40" s="13">
        <f t="shared" si="12"/>
        <v>260</v>
      </c>
      <c r="Y40" s="6">
        <v>47</v>
      </c>
      <c r="Z40" s="4">
        <f t="shared" si="13"/>
        <v>1.2999999999999998</v>
      </c>
      <c r="AA40" s="4">
        <f t="shared" si="14"/>
        <v>4.7</v>
      </c>
      <c r="AB40" s="13">
        <f t="shared" si="15"/>
        <v>4.7</v>
      </c>
      <c r="AD40" s="6">
        <v>47</v>
      </c>
      <c r="AE40" s="4">
        <f t="shared" si="16"/>
        <v>-64</v>
      </c>
      <c r="AF40" s="4">
        <f t="shared" si="17"/>
        <v>72</v>
      </c>
      <c r="AG40" s="13">
        <f t="shared" si="18"/>
        <v>72</v>
      </c>
    </row>
    <row r="41" spans="1:33" x14ac:dyDescent="0.35">
      <c r="T41" s="1">
        <v>48</v>
      </c>
      <c r="U41" s="4">
        <f t="shared" si="10"/>
        <v>240</v>
      </c>
      <c r="V41" s="4">
        <f t="shared" si="11"/>
        <v>0</v>
      </c>
      <c r="W41" s="13">
        <f t="shared" si="12"/>
        <v>240</v>
      </c>
      <c r="Y41" s="6">
        <v>48</v>
      </c>
      <c r="Z41" s="4">
        <f t="shared" si="13"/>
        <v>1.1999999999999993</v>
      </c>
      <c r="AA41" s="4">
        <f t="shared" si="14"/>
        <v>4.8000000000000007</v>
      </c>
      <c r="AB41" s="13">
        <f t="shared" si="15"/>
        <v>4.8000000000000007</v>
      </c>
      <c r="AD41" s="6">
        <v>48</v>
      </c>
      <c r="AE41" s="4">
        <f t="shared" si="16"/>
        <v>-66</v>
      </c>
      <c r="AF41" s="4">
        <f t="shared" si="17"/>
        <v>74</v>
      </c>
      <c r="AG41" s="13">
        <f t="shared" si="18"/>
        <v>74</v>
      </c>
    </row>
    <row r="42" spans="1:33" x14ac:dyDescent="0.35">
      <c r="T42" s="1">
        <v>49</v>
      </c>
      <c r="U42" s="4">
        <f t="shared" si="10"/>
        <v>220</v>
      </c>
      <c r="V42" s="4">
        <f t="shared" si="11"/>
        <v>20</v>
      </c>
      <c r="W42" s="13">
        <f t="shared" si="12"/>
        <v>220</v>
      </c>
      <c r="Y42" s="6">
        <v>49</v>
      </c>
      <c r="Z42" s="4">
        <f t="shared" si="13"/>
        <v>1.0999999999999996</v>
      </c>
      <c r="AA42" s="4">
        <f t="shared" si="14"/>
        <v>4.9000000000000004</v>
      </c>
      <c r="AB42" s="13">
        <f t="shared" si="15"/>
        <v>4.9000000000000004</v>
      </c>
      <c r="AD42" s="6">
        <v>49</v>
      </c>
      <c r="AE42" s="4">
        <f t="shared" si="16"/>
        <v>-68</v>
      </c>
      <c r="AF42" s="4">
        <f t="shared" si="17"/>
        <v>76</v>
      </c>
      <c r="AG42" s="13">
        <f t="shared" si="18"/>
        <v>76</v>
      </c>
    </row>
    <row r="43" spans="1:33" x14ac:dyDescent="0.35">
      <c r="T43" s="1">
        <v>50</v>
      </c>
      <c r="U43" s="4">
        <f t="shared" si="10"/>
        <v>200</v>
      </c>
      <c r="V43" s="4">
        <f t="shared" si="11"/>
        <v>40</v>
      </c>
      <c r="W43" s="13">
        <f t="shared" si="12"/>
        <v>200</v>
      </c>
      <c r="Y43" s="6">
        <v>50</v>
      </c>
      <c r="Z43" s="4">
        <f t="shared" si="13"/>
        <v>1</v>
      </c>
      <c r="AA43" s="4">
        <f t="shared" si="14"/>
        <v>5</v>
      </c>
      <c r="AB43" s="13">
        <f t="shared" si="15"/>
        <v>5</v>
      </c>
      <c r="AD43" s="6">
        <v>50</v>
      </c>
      <c r="AE43" s="4">
        <f t="shared" si="16"/>
        <v>-70</v>
      </c>
      <c r="AF43" s="4">
        <f t="shared" si="17"/>
        <v>78</v>
      </c>
      <c r="AG43" s="13">
        <f t="shared" si="18"/>
        <v>78</v>
      </c>
    </row>
    <row r="44" spans="1:33" x14ac:dyDescent="0.35">
      <c r="T44" s="1">
        <v>51</v>
      </c>
      <c r="U44" s="4">
        <f t="shared" si="10"/>
        <v>180</v>
      </c>
      <c r="V44" s="4">
        <f t="shared" si="11"/>
        <v>60</v>
      </c>
      <c r="W44" s="13">
        <f t="shared" si="12"/>
        <v>180</v>
      </c>
      <c r="Y44" s="6">
        <v>51</v>
      </c>
      <c r="Z44" s="4">
        <f t="shared" si="13"/>
        <v>0.89999999999999947</v>
      </c>
      <c r="AA44" s="4">
        <f t="shared" si="14"/>
        <v>5.1000000000000005</v>
      </c>
      <c r="AB44" s="13">
        <f t="shared" si="15"/>
        <v>5.1000000000000005</v>
      </c>
      <c r="AD44" s="6">
        <v>51</v>
      </c>
      <c r="AE44" s="4">
        <f t="shared" si="16"/>
        <v>-72</v>
      </c>
      <c r="AF44" s="4">
        <f t="shared" si="17"/>
        <v>80</v>
      </c>
      <c r="AG44" s="13">
        <f t="shared" si="18"/>
        <v>80</v>
      </c>
    </row>
    <row r="45" spans="1:33" x14ac:dyDescent="0.35">
      <c r="T45" s="1">
        <v>52</v>
      </c>
      <c r="U45" s="4">
        <f t="shared" si="10"/>
        <v>160</v>
      </c>
      <c r="V45" s="4">
        <f t="shared" si="11"/>
        <v>80</v>
      </c>
      <c r="W45" s="13">
        <f t="shared" si="12"/>
        <v>160</v>
      </c>
      <c r="Y45" s="6">
        <v>52</v>
      </c>
      <c r="Z45" s="4">
        <f t="shared" si="13"/>
        <v>0.79999999999999982</v>
      </c>
      <c r="AA45" s="4">
        <f t="shared" si="14"/>
        <v>5.2</v>
      </c>
      <c r="AB45" s="13">
        <f t="shared" si="15"/>
        <v>5.2</v>
      </c>
      <c r="AD45" s="6">
        <v>52</v>
      </c>
      <c r="AE45" s="4">
        <f t="shared" si="16"/>
        <v>-74</v>
      </c>
      <c r="AF45" s="4">
        <f t="shared" si="17"/>
        <v>82</v>
      </c>
      <c r="AG45" s="13">
        <f t="shared" si="18"/>
        <v>82</v>
      </c>
    </row>
    <row r="46" spans="1:33" x14ac:dyDescent="0.35">
      <c r="T46" s="1">
        <v>53</v>
      </c>
      <c r="U46" s="4">
        <f t="shared" si="10"/>
        <v>140</v>
      </c>
      <c r="V46" s="4">
        <f t="shared" si="11"/>
        <v>100</v>
      </c>
      <c r="W46" s="13">
        <f t="shared" si="12"/>
        <v>140</v>
      </c>
      <c r="Y46" s="6">
        <v>53</v>
      </c>
      <c r="Z46" s="4">
        <f t="shared" si="13"/>
        <v>0.69999999999999929</v>
      </c>
      <c r="AA46" s="4">
        <f t="shared" si="14"/>
        <v>5.3000000000000007</v>
      </c>
      <c r="AB46" s="13">
        <f t="shared" si="15"/>
        <v>5.3000000000000007</v>
      </c>
      <c r="AD46" s="6">
        <v>53</v>
      </c>
      <c r="AE46" s="4">
        <f t="shared" si="16"/>
        <v>-76</v>
      </c>
      <c r="AF46" s="4">
        <f t="shared" si="17"/>
        <v>84</v>
      </c>
      <c r="AG46" s="13">
        <f t="shared" si="18"/>
        <v>84</v>
      </c>
    </row>
    <row r="47" spans="1:33" x14ac:dyDescent="0.35">
      <c r="T47" s="1">
        <v>54</v>
      </c>
      <c r="U47" s="4">
        <f t="shared" si="10"/>
        <v>120</v>
      </c>
      <c r="V47" s="4">
        <f t="shared" si="11"/>
        <v>120</v>
      </c>
      <c r="W47" s="13">
        <f t="shared" si="12"/>
        <v>120</v>
      </c>
      <c r="Y47" s="6">
        <v>54</v>
      </c>
      <c r="Z47" s="4">
        <f t="shared" si="13"/>
        <v>0.59999999999999964</v>
      </c>
      <c r="AA47" s="4">
        <f t="shared" si="14"/>
        <v>5.4</v>
      </c>
      <c r="AB47" s="13">
        <f t="shared" si="15"/>
        <v>5.4</v>
      </c>
      <c r="AD47" s="6">
        <v>54</v>
      </c>
      <c r="AE47" s="4">
        <f t="shared" si="16"/>
        <v>-78</v>
      </c>
      <c r="AF47" s="4">
        <f t="shared" si="17"/>
        <v>86</v>
      </c>
      <c r="AG47" s="13">
        <f t="shared" si="18"/>
        <v>86</v>
      </c>
    </row>
    <row r="48" spans="1:33" x14ac:dyDescent="0.35">
      <c r="T48" s="1">
        <v>55</v>
      </c>
      <c r="U48" s="4">
        <f t="shared" si="10"/>
        <v>100</v>
      </c>
      <c r="V48" s="4">
        <f t="shared" si="11"/>
        <v>140</v>
      </c>
      <c r="W48" s="13">
        <f t="shared" si="12"/>
        <v>100</v>
      </c>
      <c r="Y48" s="6">
        <v>55</v>
      </c>
      <c r="Z48" s="4">
        <f t="shared" si="13"/>
        <v>0.5</v>
      </c>
      <c r="AA48" s="4">
        <f t="shared" si="14"/>
        <v>5.5</v>
      </c>
      <c r="AB48" s="13">
        <f t="shared" si="15"/>
        <v>5.5</v>
      </c>
      <c r="AD48" s="6">
        <v>55</v>
      </c>
      <c r="AE48" s="4">
        <f t="shared" si="16"/>
        <v>-80</v>
      </c>
      <c r="AF48" s="4">
        <f t="shared" si="17"/>
        <v>88</v>
      </c>
      <c r="AG48" s="13">
        <f t="shared" si="18"/>
        <v>88</v>
      </c>
    </row>
    <row r="49" spans="20:33" x14ac:dyDescent="0.35">
      <c r="T49" s="1">
        <v>56</v>
      </c>
      <c r="U49" s="4">
        <f t="shared" si="10"/>
        <v>80</v>
      </c>
      <c r="V49" s="4">
        <f t="shared" si="11"/>
        <v>160</v>
      </c>
      <c r="W49" s="13">
        <f t="shared" si="12"/>
        <v>80</v>
      </c>
      <c r="Y49" s="6">
        <v>56</v>
      </c>
      <c r="Z49" s="4">
        <f t="shared" si="13"/>
        <v>0.39999999999999947</v>
      </c>
      <c r="AA49" s="4">
        <f t="shared" si="14"/>
        <v>5.6000000000000005</v>
      </c>
      <c r="AB49" s="13">
        <f t="shared" si="15"/>
        <v>5.6000000000000005</v>
      </c>
      <c r="AD49" s="6">
        <v>56</v>
      </c>
      <c r="AE49" s="4">
        <f t="shared" si="16"/>
        <v>-82</v>
      </c>
      <c r="AF49" s="4">
        <f t="shared" si="17"/>
        <v>90</v>
      </c>
      <c r="AG49" s="13">
        <f t="shared" si="18"/>
        <v>90</v>
      </c>
    </row>
    <row r="50" spans="20:33" x14ac:dyDescent="0.35">
      <c r="T50" s="1">
        <v>57</v>
      </c>
      <c r="U50" s="4">
        <f t="shared" si="10"/>
        <v>60</v>
      </c>
      <c r="V50" s="4">
        <f t="shared" si="11"/>
        <v>180</v>
      </c>
      <c r="W50" s="13">
        <f t="shared" si="12"/>
        <v>60</v>
      </c>
      <c r="Y50" s="6">
        <v>57</v>
      </c>
      <c r="Z50" s="4">
        <f t="shared" si="13"/>
        <v>0.29999999999999982</v>
      </c>
      <c r="AA50" s="4">
        <f t="shared" si="14"/>
        <v>5.7</v>
      </c>
      <c r="AB50" s="13">
        <f t="shared" si="15"/>
        <v>5.7</v>
      </c>
      <c r="AD50" s="6">
        <v>57</v>
      </c>
      <c r="AE50" s="4">
        <f t="shared" si="16"/>
        <v>-84</v>
      </c>
      <c r="AF50" s="4">
        <f t="shared" si="17"/>
        <v>92</v>
      </c>
      <c r="AG50" s="13">
        <f t="shared" si="18"/>
        <v>92</v>
      </c>
    </row>
    <row r="51" spans="20:33" x14ac:dyDescent="0.35">
      <c r="T51" s="1">
        <v>58</v>
      </c>
      <c r="U51" s="4">
        <f t="shared" si="10"/>
        <v>40</v>
      </c>
      <c r="V51" s="4">
        <f t="shared" si="11"/>
        <v>200</v>
      </c>
      <c r="W51" s="13">
        <f t="shared" si="12"/>
        <v>40</v>
      </c>
      <c r="Y51" s="6">
        <v>58</v>
      </c>
      <c r="Z51" s="4">
        <f t="shared" si="13"/>
        <v>0.19999999999999929</v>
      </c>
      <c r="AA51" s="4">
        <f t="shared" si="14"/>
        <v>5.8000000000000007</v>
      </c>
      <c r="AB51" s="13">
        <f t="shared" si="15"/>
        <v>5.8000000000000007</v>
      </c>
      <c r="AD51" s="6">
        <v>58</v>
      </c>
      <c r="AE51" s="4">
        <f t="shared" si="16"/>
        <v>-86</v>
      </c>
      <c r="AF51" s="4">
        <f t="shared" si="17"/>
        <v>94</v>
      </c>
      <c r="AG51" s="13">
        <f t="shared" si="18"/>
        <v>94</v>
      </c>
    </row>
    <row r="52" spans="20:33" x14ac:dyDescent="0.35">
      <c r="T52" s="1">
        <v>59</v>
      </c>
      <c r="U52" s="4">
        <f t="shared" si="10"/>
        <v>20</v>
      </c>
      <c r="V52" s="4">
        <f t="shared" si="11"/>
        <v>220</v>
      </c>
      <c r="W52" s="13">
        <f t="shared" si="12"/>
        <v>20</v>
      </c>
      <c r="Y52" s="6">
        <v>59</v>
      </c>
      <c r="Z52" s="4">
        <f t="shared" si="13"/>
        <v>9.9999999999999645E-2</v>
      </c>
      <c r="AA52" s="4">
        <f t="shared" si="14"/>
        <v>5.9</v>
      </c>
      <c r="AB52" s="13">
        <f t="shared" si="15"/>
        <v>5.9</v>
      </c>
      <c r="AD52" s="6">
        <v>59</v>
      </c>
      <c r="AE52" s="4">
        <f t="shared" si="16"/>
        <v>-88</v>
      </c>
      <c r="AF52" s="4">
        <f t="shared" si="17"/>
        <v>96</v>
      </c>
      <c r="AG52" s="13">
        <f t="shared" si="18"/>
        <v>96</v>
      </c>
    </row>
    <row r="53" spans="20:33" x14ac:dyDescent="0.35">
      <c r="T53" s="1">
        <v>60</v>
      </c>
      <c r="U53" s="4">
        <f t="shared" si="10"/>
        <v>0</v>
      </c>
      <c r="V53" s="4">
        <f t="shared" si="11"/>
        <v>240</v>
      </c>
      <c r="W53" s="13">
        <f t="shared" si="12"/>
        <v>0</v>
      </c>
      <c r="Y53" s="6">
        <v>60</v>
      </c>
      <c r="Z53" s="4">
        <f t="shared" si="13"/>
        <v>0</v>
      </c>
      <c r="AA53" s="4">
        <f t="shared" si="14"/>
        <v>6</v>
      </c>
      <c r="AB53" s="13">
        <f t="shared" si="15"/>
        <v>6</v>
      </c>
      <c r="AD53" s="6">
        <v>60</v>
      </c>
      <c r="AE53" s="4">
        <f t="shared" si="16"/>
        <v>-90</v>
      </c>
      <c r="AF53" s="4">
        <f t="shared" si="17"/>
        <v>98</v>
      </c>
      <c r="AG53" s="13">
        <f t="shared" si="18"/>
        <v>98</v>
      </c>
    </row>
    <row r="54" spans="20:33" x14ac:dyDescent="0.35">
      <c r="T54" s="1">
        <v>61</v>
      </c>
      <c r="U54" s="4">
        <f t="shared" si="10"/>
        <v>-20</v>
      </c>
      <c r="V54" s="4">
        <f t="shared" si="11"/>
        <v>260</v>
      </c>
      <c r="W54" s="13">
        <f t="shared" si="12"/>
        <v>-20</v>
      </c>
      <c r="Y54" s="6">
        <v>61</v>
      </c>
      <c r="Z54" s="4">
        <f t="shared" si="13"/>
        <v>-0.10000000000000053</v>
      </c>
      <c r="AA54" s="4">
        <f t="shared" si="14"/>
        <v>6.1000000000000005</v>
      </c>
      <c r="AB54" s="13">
        <f t="shared" si="15"/>
        <v>6.1000000000000005</v>
      </c>
      <c r="AD54" s="6">
        <v>61</v>
      </c>
      <c r="AE54" s="4">
        <f t="shared" si="16"/>
        <v>-92</v>
      </c>
      <c r="AF54" s="4">
        <f t="shared" si="17"/>
        <v>100</v>
      </c>
      <c r="AG54" s="13">
        <f t="shared" si="18"/>
        <v>100</v>
      </c>
    </row>
    <row r="55" spans="20:33" x14ac:dyDescent="0.35">
      <c r="T55" s="1">
        <v>62</v>
      </c>
      <c r="U55" s="4">
        <f t="shared" si="10"/>
        <v>-40</v>
      </c>
      <c r="V55" s="4">
        <f t="shared" si="11"/>
        <v>280</v>
      </c>
      <c r="W55" s="13">
        <f t="shared" si="12"/>
        <v>-40</v>
      </c>
      <c r="Y55" s="6">
        <v>62</v>
      </c>
      <c r="Z55" s="4">
        <f t="shared" si="13"/>
        <v>-0.20000000000000018</v>
      </c>
      <c r="AA55" s="4">
        <f t="shared" si="14"/>
        <v>6.2</v>
      </c>
      <c r="AB55" s="13">
        <f t="shared" si="15"/>
        <v>6.2</v>
      </c>
      <c r="AD55" s="6">
        <v>62</v>
      </c>
      <c r="AE55" s="4">
        <f t="shared" si="16"/>
        <v>-94</v>
      </c>
      <c r="AF55" s="4">
        <f t="shared" si="17"/>
        <v>102</v>
      </c>
      <c r="AG55" s="13">
        <f t="shared" si="18"/>
        <v>102</v>
      </c>
    </row>
    <row r="56" spans="20:33" x14ac:dyDescent="0.35">
      <c r="T56" s="1">
        <v>63</v>
      </c>
      <c r="U56" s="4">
        <f t="shared" si="10"/>
        <v>-60</v>
      </c>
      <c r="V56" s="4">
        <f t="shared" si="11"/>
        <v>300</v>
      </c>
      <c r="W56" s="13">
        <f t="shared" si="12"/>
        <v>-60</v>
      </c>
      <c r="Y56" s="6">
        <v>63</v>
      </c>
      <c r="Z56" s="4">
        <f t="shared" si="13"/>
        <v>-0.30000000000000071</v>
      </c>
      <c r="AA56" s="4">
        <f t="shared" si="14"/>
        <v>6.3000000000000007</v>
      </c>
      <c r="AB56" s="13">
        <f t="shared" si="15"/>
        <v>6.3000000000000007</v>
      </c>
      <c r="AD56" s="6">
        <v>63</v>
      </c>
      <c r="AE56" s="4">
        <f t="shared" si="16"/>
        <v>-96</v>
      </c>
      <c r="AF56" s="4">
        <f t="shared" si="17"/>
        <v>104</v>
      </c>
      <c r="AG56" s="13">
        <f t="shared" si="18"/>
        <v>104</v>
      </c>
    </row>
    <row r="57" spans="20:33" x14ac:dyDescent="0.35">
      <c r="T57" s="1">
        <v>64</v>
      </c>
      <c r="U57" s="4">
        <f t="shared" ref="U57:U88" si="19">$B$25/$B$26-1/$B$26*T57+$B$29/$B$26*$I$27</f>
        <v>-80</v>
      </c>
      <c r="V57" s="4">
        <f t="shared" ref="V57:V93" si="20">-1*$B$27/$B$28+1/$B$28*T57</f>
        <v>320</v>
      </c>
      <c r="W57" s="13">
        <f t="shared" ref="W57:W93" si="21">$B$25/$B$26-1/$B$26*T57+$B$29/$B$26*$J$27</f>
        <v>-80</v>
      </c>
      <c r="Y57" s="6">
        <v>64</v>
      </c>
      <c r="Z57" s="4">
        <f t="shared" ref="Z57:Z88" si="22">$D$25/$D$26-1/$D$26*Y57</f>
        <v>-0.40000000000000036</v>
      </c>
      <c r="AA57" s="4">
        <f t="shared" ref="AA57:AA93" si="23">$D$27/$D$28+1/$D$28*Y57</f>
        <v>6.4</v>
      </c>
      <c r="AB57" s="13">
        <f t="shared" ref="AB57:AB93" si="24">$J$31/$D$28+1/$D$28*Y57</f>
        <v>6.4</v>
      </c>
      <c r="AD57" s="6">
        <v>64</v>
      </c>
      <c r="AE57" s="4">
        <f t="shared" ref="AE57:AE88" si="25">$F$25/$F$26-1/$F$26*AD57</f>
        <v>-98</v>
      </c>
      <c r="AF57" s="4">
        <f t="shared" ref="AF57:AF93" si="26">-1*$F$27/$F$28+1/$F$28*AD57-$F$29/$F$28*$I$27</f>
        <v>106</v>
      </c>
      <c r="AG57" s="13">
        <f t="shared" ref="AG57:AG93" si="27">-1*$F$27/$F$28+1/$F$28*AD57-$F$29/$F$28*$J$27</f>
        <v>106</v>
      </c>
    </row>
    <row r="58" spans="20:33" x14ac:dyDescent="0.35">
      <c r="T58" s="1">
        <v>65</v>
      </c>
      <c r="U58" s="4">
        <f t="shared" si="19"/>
        <v>-100</v>
      </c>
      <c r="V58" s="4">
        <f t="shared" si="20"/>
        <v>340</v>
      </c>
      <c r="W58" s="13">
        <f t="shared" si="21"/>
        <v>-100</v>
      </c>
      <c r="Y58" s="6">
        <v>65</v>
      </c>
      <c r="Z58" s="4">
        <f t="shared" si="22"/>
        <v>-0.5</v>
      </c>
      <c r="AA58" s="4">
        <f t="shared" si="23"/>
        <v>6.5</v>
      </c>
      <c r="AB58" s="13">
        <f t="shared" si="24"/>
        <v>6.5</v>
      </c>
      <c r="AD58" s="6">
        <v>65</v>
      </c>
      <c r="AE58" s="4">
        <f t="shared" si="25"/>
        <v>-100</v>
      </c>
      <c r="AF58" s="4">
        <f t="shared" si="26"/>
        <v>108</v>
      </c>
      <c r="AG58" s="13">
        <f t="shared" si="27"/>
        <v>108</v>
      </c>
    </row>
    <row r="59" spans="20:33" x14ac:dyDescent="0.35">
      <c r="T59" s="1">
        <v>66</v>
      </c>
      <c r="U59" s="4">
        <f t="shared" si="19"/>
        <v>-120</v>
      </c>
      <c r="V59" s="4">
        <f t="shared" si="20"/>
        <v>360</v>
      </c>
      <c r="W59" s="13">
        <f t="shared" si="21"/>
        <v>-120</v>
      </c>
      <c r="Y59" s="6">
        <v>66</v>
      </c>
      <c r="Z59" s="4">
        <f t="shared" si="22"/>
        <v>-0.60000000000000053</v>
      </c>
      <c r="AA59" s="4">
        <f t="shared" si="23"/>
        <v>6.6000000000000005</v>
      </c>
      <c r="AB59" s="13">
        <f t="shared" si="24"/>
        <v>6.6000000000000005</v>
      </c>
      <c r="AD59" s="6">
        <v>66</v>
      </c>
      <c r="AE59" s="4">
        <f t="shared" si="25"/>
        <v>-102</v>
      </c>
      <c r="AF59" s="4">
        <f t="shared" si="26"/>
        <v>110</v>
      </c>
      <c r="AG59" s="13">
        <f t="shared" si="27"/>
        <v>110</v>
      </c>
    </row>
    <row r="60" spans="20:33" x14ac:dyDescent="0.35">
      <c r="T60" s="1">
        <v>67</v>
      </c>
      <c r="U60" s="4">
        <f t="shared" si="19"/>
        <v>-140</v>
      </c>
      <c r="V60" s="4">
        <f t="shared" si="20"/>
        <v>380</v>
      </c>
      <c r="W60" s="13">
        <f t="shared" si="21"/>
        <v>-140</v>
      </c>
      <c r="Y60" s="6">
        <v>67</v>
      </c>
      <c r="Z60" s="4">
        <f t="shared" si="22"/>
        <v>-0.70000000000000018</v>
      </c>
      <c r="AA60" s="4">
        <f t="shared" si="23"/>
        <v>6.7</v>
      </c>
      <c r="AB60" s="13">
        <f t="shared" si="24"/>
        <v>6.7</v>
      </c>
      <c r="AD60" s="6">
        <v>67</v>
      </c>
      <c r="AE60" s="4">
        <f t="shared" si="25"/>
        <v>-104</v>
      </c>
      <c r="AF60" s="4">
        <f t="shared" si="26"/>
        <v>112</v>
      </c>
      <c r="AG60" s="13">
        <f t="shared" si="27"/>
        <v>112</v>
      </c>
    </row>
    <row r="61" spans="20:33" x14ac:dyDescent="0.35">
      <c r="T61" s="1">
        <v>68</v>
      </c>
      <c r="U61" s="4">
        <f t="shared" si="19"/>
        <v>-160</v>
      </c>
      <c r="V61" s="4">
        <f t="shared" si="20"/>
        <v>400</v>
      </c>
      <c r="W61" s="13">
        <f t="shared" si="21"/>
        <v>-160</v>
      </c>
      <c r="Y61" s="6">
        <v>68</v>
      </c>
      <c r="Z61" s="4">
        <f t="shared" si="22"/>
        <v>-0.80000000000000071</v>
      </c>
      <c r="AA61" s="4">
        <f t="shared" si="23"/>
        <v>6.8000000000000007</v>
      </c>
      <c r="AB61" s="13">
        <f t="shared" si="24"/>
        <v>6.8000000000000007</v>
      </c>
      <c r="AD61" s="6">
        <v>68</v>
      </c>
      <c r="AE61" s="4">
        <f t="shared" si="25"/>
        <v>-106</v>
      </c>
      <c r="AF61" s="4">
        <f t="shared" si="26"/>
        <v>114</v>
      </c>
      <c r="AG61" s="13">
        <f t="shared" si="27"/>
        <v>114</v>
      </c>
    </row>
    <row r="62" spans="20:33" x14ac:dyDescent="0.35">
      <c r="T62" s="1">
        <v>69</v>
      </c>
      <c r="U62" s="4">
        <f t="shared" si="19"/>
        <v>-180</v>
      </c>
      <c r="V62" s="4">
        <f t="shared" si="20"/>
        <v>420</v>
      </c>
      <c r="W62" s="13">
        <f t="shared" si="21"/>
        <v>-180</v>
      </c>
      <c r="Y62" s="6">
        <v>69</v>
      </c>
      <c r="Z62" s="4">
        <f t="shared" si="22"/>
        <v>-0.90000000000000036</v>
      </c>
      <c r="AA62" s="4">
        <f t="shared" si="23"/>
        <v>6.9</v>
      </c>
      <c r="AB62" s="13">
        <f t="shared" si="24"/>
        <v>6.9</v>
      </c>
      <c r="AD62" s="6">
        <v>69</v>
      </c>
      <c r="AE62" s="4">
        <f t="shared" si="25"/>
        <v>-108</v>
      </c>
      <c r="AF62" s="4">
        <f t="shared" si="26"/>
        <v>116</v>
      </c>
      <c r="AG62" s="13">
        <f t="shared" si="27"/>
        <v>116</v>
      </c>
    </row>
    <row r="63" spans="20:33" x14ac:dyDescent="0.35">
      <c r="T63" s="1">
        <v>70</v>
      </c>
      <c r="U63" s="4">
        <f t="shared" si="19"/>
        <v>-200</v>
      </c>
      <c r="V63" s="4">
        <f t="shared" si="20"/>
        <v>440</v>
      </c>
      <c r="W63" s="13">
        <f t="shared" si="21"/>
        <v>-200</v>
      </c>
      <c r="Y63" s="6">
        <v>70</v>
      </c>
      <c r="Z63" s="4">
        <f t="shared" si="22"/>
        <v>-1</v>
      </c>
      <c r="AA63" s="4">
        <f t="shared" si="23"/>
        <v>7</v>
      </c>
      <c r="AB63" s="13">
        <f t="shared" si="24"/>
        <v>7</v>
      </c>
      <c r="AD63" s="6">
        <v>70</v>
      </c>
      <c r="AE63" s="4">
        <f t="shared" si="25"/>
        <v>-110</v>
      </c>
      <c r="AF63" s="4">
        <f t="shared" si="26"/>
        <v>118</v>
      </c>
      <c r="AG63" s="13">
        <f t="shared" si="27"/>
        <v>118</v>
      </c>
    </row>
    <row r="64" spans="20:33" x14ac:dyDescent="0.35">
      <c r="T64" s="1">
        <v>71</v>
      </c>
      <c r="U64" s="4">
        <f t="shared" si="19"/>
        <v>-220</v>
      </c>
      <c r="V64" s="4">
        <f t="shared" si="20"/>
        <v>460</v>
      </c>
      <c r="W64" s="13">
        <f t="shared" si="21"/>
        <v>-220</v>
      </c>
      <c r="Y64" s="6">
        <v>71</v>
      </c>
      <c r="Z64" s="4">
        <f t="shared" si="22"/>
        <v>-1.1000000000000005</v>
      </c>
      <c r="AA64" s="4">
        <f t="shared" si="23"/>
        <v>7.1000000000000005</v>
      </c>
      <c r="AB64" s="13">
        <f t="shared" si="24"/>
        <v>7.1000000000000005</v>
      </c>
      <c r="AD64" s="6">
        <v>71</v>
      </c>
      <c r="AE64" s="4">
        <f t="shared" si="25"/>
        <v>-112</v>
      </c>
      <c r="AF64" s="4">
        <f t="shared" si="26"/>
        <v>120</v>
      </c>
      <c r="AG64" s="13">
        <f t="shared" si="27"/>
        <v>120</v>
      </c>
    </row>
    <row r="65" spans="20:33" x14ac:dyDescent="0.35">
      <c r="T65" s="1">
        <v>72</v>
      </c>
      <c r="U65" s="4">
        <f t="shared" si="19"/>
        <v>-240</v>
      </c>
      <c r="V65" s="4">
        <f t="shared" si="20"/>
        <v>480</v>
      </c>
      <c r="W65" s="13">
        <f t="shared" si="21"/>
        <v>-240</v>
      </c>
      <c r="Y65" s="6">
        <v>72</v>
      </c>
      <c r="Z65" s="4">
        <f t="shared" si="22"/>
        <v>-1.2000000000000002</v>
      </c>
      <c r="AA65" s="4">
        <f t="shared" si="23"/>
        <v>7.2</v>
      </c>
      <c r="AB65" s="13">
        <f t="shared" si="24"/>
        <v>7.2</v>
      </c>
      <c r="AD65" s="6">
        <v>72</v>
      </c>
      <c r="AE65" s="4">
        <f t="shared" si="25"/>
        <v>-114</v>
      </c>
      <c r="AF65" s="4">
        <f t="shared" si="26"/>
        <v>122</v>
      </c>
      <c r="AG65" s="13">
        <f t="shared" si="27"/>
        <v>122</v>
      </c>
    </row>
    <row r="66" spans="20:33" x14ac:dyDescent="0.35">
      <c r="T66" s="1">
        <v>73</v>
      </c>
      <c r="U66" s="4">
        <f t="shared" si="19"/>
        <v>-260</v>
      </c>
      <c r="V66" s="4">
        <f t="shared" si="20"/>
        <v>500</v>
      </c>
      <c r="W66" s="13">
        <f t="shared" si="21"/>
        <v>-260</v>
      </c>
      <c r="Y66" s="6">
        <v>73</v>
      </c>
      <c r="Z66" s="4">
        <f t="shared" si="22"/>
        <v>-1.3000000000000007</v>
      </c>
      <c r="AA66" s="4">
        <f t="shared" si="23"/>
        <v>7.3000000000000007</v>
      </c>
      <c r="AB66" s="13">
        <f t="shared" si="24"/>
        <v>7.3000000000000007</v>
      </c>
      <c r="AD66" s="6">
        <v>73</v>
      </c>
      <c r="AE66" s="4">
        <f t="shared" si="25"/>
        <v>-116</v>
      </c>
      <c r="AF66" s="4">
        <f t="shared" si="26"/>
        <v>124</v>
      </c>
      <c r="AG66" s="13">
        <f t="shared" si="27"/>
        <v>124</v>
      </c>
    </row>
    <row r="67" spans="20:33" x14ac:dyDescent="0.35">
      <c r="T67" s="1">
        <v>74</v>
      </c>
      <c r="U67" s="4">
        <f t="shared" si="19"/>
        <v>-280</v>
      </c>
      <c r="V67" s="4">
        <f t="shared" si="20"/>
        <v>520</v>
      </c>
      <c r="W67" s="13">
        <f t="shared" si="21"/>
        <v>-280</v>
      </c>
      <c r="Y67" s="6">
        <v>74</v>
      </c>
      <c r="Z67" s="4">
        <f t="shared" si="22"/>
        <v>-1.4000000000000004</v>
      </c>
      <c r="AA67" s="4">
        <f t="shared" si="23"/>
        <v>7.4</v>
      </c>
      <c r="AB67" s="13">
        <f t="shared" si="24"/>
        <v>7.4</v>
      </c>
      <c r="AD67" s="6">
        <v>74</v>
      </c>
      <c r="AE67" s="4">
        <f t="shared" si="25"/>
        <v>-118</v>
      </c>
      <c r="AF67" s="4">
        <f t="shared" si="26"/>
        <v>126</v>
      </c>
      <c r="AG67" s="13">
        <f t="shared" si="27"/>
        <v>126</v>
      </c>
    </row>
    <row r="68" spans="20:33" x14ac:dyDescent="0.35">
      <c r="T68" s="1">
        <v>75</v>
      </c>
      <c r="U68" s="4">
        <f t="shared" si="19"/>
        <v>-300</v>
      </c>
      <c r="V68" s="4">
        <f t="shared" si="20"/>
        <v>540</v>
      </c>
      <c r="W68" s="13">
        <f t="shared" si="21"/>
        <v>-300</v>
      </c>
      <c r="Y68" s="6">
        <v>75</v>
      </c>
      <c r="Z68" s="4">
        <f t="shared" si="22"/>
        <v>-1.5</v>
      </c>
      <c r="AA68" s="4">
        <f t="shared" si="23"/>
        <v>7.5</v>
      </c>
      <c r="AB68" s="13">
        <f t="shared" si="24"/>
        <v>7.5</v>
      </c>
      <c r="AD68" s="6">
        <v>75</v>
      </c>
      <c r="AE68" s="4">
        <f t="shared" si="25"/>
        <v>-120</v>
      </c>
      <c r="AF68" s="4">
        <f t="shared" si="26"/>
        <v>128</v>
      </c>
      <c r="AG68" s="13">
        <f t="shared" si="27"/>
        <v>128</v>
      </c>
    </row>
    <row r="69" spans="20:33" x14ac:dyDescent="0.35">
      <c r="T69" s="1">
        <v>76</v>
      </c>
      <c r="U69" s="4">
        <f t="shared" si="19"/>
        <v>-320</v>
      </c>
      <c r="V69" s="4">
        <f t="shared" si="20"/>
        <v>560</v>
      </c>
      <c r="W69" s="13">
        <f t="shared" si="21"/>
        <v>-320</v>
      </c>
      <c r="Y69" s="6">
        <v>76</v>
      </c>
      <c r="Z69" s="4">
        <f t="shared" si="22"/>
        <v>-1.6000000000000005</v>
      </c>
      <c r="AA69" s="4">
        <f t="shared" si="23"/>
        <v>7.6000000000000005</v>
      </c>
      <c r="AB69" s="13">
        <f t="shared" si="24"/>
        <v>7.6000000000000005</v>
      </c>
      <c r="AD69" s="6">
        <v>76</v>
      </c>
      <c r="AE69" s="4">
        <f t="shared" si="25"/>
        <v>-122</v>
      </c>
      <c r="AF69" s="4">
        <f t="shared" si="26"/>
        <v>130</v>
      </c>
      <c r="AG69" s="13">
        <f t="shared" si="27"/>
        <v>130</v>
      </c>
    </row>
    <row r="70" spans="20:33" x14ac:dyDescent="0.35">
      <c r="T70" s="1">
        <v>77</v>
      </c>
      <c r="U70" s="4">
        <f t="shared" si="19"/>
        <v>-340</v>
      </c>
      <c r="V70" s="4">
        <f t="shared" si="20"/>
        <v>580</v>
      </c>
      <c r="W70" s="13">
        <f t="shared" si="21"/>
        <v>-340</v>
      </c>
      <c r="Y70" s="6">
        <v>77</v>
      </c>
      <c r="Z70" s="4">
        <f t="shared" si="22"/>
        <v>-1.7000000000000002</v>
      </c>
      <c r="AA70" s="4">
        <f t="shared" si="23"/>
        <v>7.7</v>
      </c>
      <c r="AB70" s="13">
        <f t="shared" si="24"/>
        <v>7.7</v>
      </c>
      <c r="AD70" s="6">
        <v>77</v>
      </c>
      <c r="AE70" s="4">
        <f t="shared" si="25"/>
        <v>-124</v>
      </c>
      <c r="AF70" s="4">
        <f t="shared" si="26"/>
        <v>132</v>
      </c>
      <c r="AG70" s="13">
        <f t="shared" si="27"/>
        <v>132</v>
      </c>
    </row>
    <row r="71" spans="20:33" x14ac:dyDescent="0.35">
      <c r="T71" s="1">
        <v>78</v>
      </c>
      <c r="U71" s="4">
        <f t="shared" si="19"/>
        <v>-360</v>
      </c>
      <c r="V71" s="4">
        <f t="shared" si="20"/>
        <v>600</v>
      </c>
      <c r="W71" s="13">
        <f t="shared" si="21"/>
        <v>-360</v>
      </c>
      <c r="Y71" s="6">
        <v>78</v>
      </c>
      <c r="Z71" s="4">
        <f t="shared" si="22"/>
        <v>-1.8000000000000007</v>
      </c>
      <c r="AA71" s="4">
        <f t="shared" si="23"/>
        <v>7.8000000000000007</v>
      </c>
      <c r="AB71" s="13">
        <f t="shared" si="24"/>
        <v>7.8000000000000007</v>
      </c>
      <c r="AD71" s="6">
        <v>78</v>
      </c>
      <c r="AE71" s="4">
        <f t="shared" si="25"/>
        <v>-126</v>
      </c>
      <c r="AF71" s="4">
        <f t="shared" si="26"/>
        <v>134</v>
      </c>
      <c r="AG71" s="13">
        <f t="shared" si="27"/>
        <v>134</v>
      </c>
    </row>
    <row r="72" spans="20:33" x14ac:dyDescent="0.35">
      <c r="T72" s="1">
        <v>79</v>
      </c>
      <c r="U72" s="4">
        <f t="shared" si="19"/>
        <v>-380</v>
      </c>
      <c r="V72" s="4">
        <f t="shared" si="20"/>
        <v>620</v>
      </c>
      <c r="W72" s="13">
        <f t="shared" si="21"/>
        <v>-380</v>
      </c>
      <c r="Y72" s="6">
        <v>79</v>
      </c>
      <c r="Z72" s="4">
        <f t="shared" si="22"/>
        <v>-1.9000000000000004</v>
      </c>
      <c r="AA72" s="4">
        <f t="shared" si="23"/>
        <v>7.9</v>
      </c>
      <c r="AB72" s="13">
        <f t="shared" si="24"/>
        <v>7.9</v>
      </c>
      <c r="AD72" s="6">
        <v>79</v>
      </c>
      <c r="AE72" s="4">
        <f t="shared" si="25"/>
        <v>-128</v>
      </c>
      <c r="AF72" s="4">
        <f t="shared" si="26"/>
        <v>136</v>
      </c>
      <c r="AG72" s="13">
        <f t="shared" si="27"/>
        <v>136</v>
      </c>
    </row>
    <row r="73" spans="20:33" x14ac:dyDescent="0.35">
      <c r="T73" s="1">
        <v>80</v>
      </c>
      <c r="U73" s="4">
        <f t="shared" si="19"/>
        <v>-400</v>
      </c>
      <c r="V73" s="4">
        <f t="shared" si="20"/>
        <v>640</v>
      </c>
      <c r="W73" s="13">
        <f t="shared" si="21"/>
        <v>-400</v>
      </c>
      <c r="Y73" s="6">
        <v>80</v>
      </c>
      <c r="Z73" s="4">
        <f t="shared" si="22"/>
        <v>-2</v>
      </c>
      <c r="AA73" s="4">
        <f t="shared" si="23"/>
        <v>8</v>
      </c>
      <c r="AB73" s="13">
        <f t="shared" si="24"/>
        <v>8</v>
      </c>
      <c r="AD73" s="6">
        <v>80</v>
      </c>
      <c r="AE73" s="4">
        <f t="shared" si="25"/>
        <v>-130</v>
      </c>
      <c r="AF73" s="4">
        <f t="shared" si="26"/>
        <v>138</v>
      </c>
      <c r="AG73" s="13">
        <f t="shared" si="27"/>
        <v>138</v>
      </c>
    </row>
    <row r="74" spans="20:33" x14ac:dyDescent="0.35">
      <c r="T74" s="1">
        <v>81</v>
      </c>
      <c r="U74" s="4">
        <f t="shared" si="19"/>
        <v>-420</v>
      </c>
      <c r="V74" s="4">
        <f t="shared" si="20"/>
        <v>660</v>
      </c>
      <c r="W74" s="13">
        <f t="shared" si="21"/>
        <v>-420</v>
      </c>
      <c r="Y74" s="6">
        <v>81</v>
      </c>
      <c r="Z74" s="4">
        <f t="shared" si="22"/>
        <v>-2.0999999999999996</v>
      </c>
      <c r="AA74" s="4">
        <f t="shared" si="23"/>
        <v>8.1</v>
      </c>
      <c r="AB74" s="13">
        <f t="shared" si="24"/>
        <v>8.1</v>
      </c>
      <c r="AD74" s="6">
        <v>81</v>
      </c>
      <c r="AE74" s="4">
        <f t="shared" si="25"/>
        <v>-132</v>
      </c>
      <c r="AF74" s="4">
        <f t="shared" si="26"/>
        <v>140</v>
      </c>
      <c r="AG74" s="13">
        <f t="shared" si="27"/>
        <v>140</v>
      </c>
    </row>
    <row r="75" spans="20:33" x14ac:dyDescent="0.35">
      <c r="T75" s="1">
        <v>82</v>
      </c>
      <c r="U75" s="4">
        <f t="shared" si="19"/>
        <v>-440</v>
      </c>
      <c r="V75" s="4">
        <f t="shared" si="20"/>
        <v>680</v>
      </c>
      <c r="W75" s="13">
        <f t="shared" si="21"/>
        <v>-440</v>
      </c>
      <c r="Y75" s="6">
        <v>82</v>
      </c>
      <c r="Z75" s="4">
        <f t="shared" si="22"/>
        <v>-2.2000000000000011</v>
      </c>
      <c r="AA75" s="4">
        <f t="shared" si="23"/>
        <v>8.2000000000000011</v>
      </c>
      <c r="AB75" s="13">
        <f t="shared" si="24"/>
        <v>8.2000000000000011</v>
      </c>
      <c r="AD75" s="6">
        <v>82</v>
      </c>
      <c r="AE75" s="4">
        <f t="shared" si="25"/>
        <v>-134</v>
      </c>
      <c r="AF75" s="4">
        <f t="shared" si="26"/>
        <v>142</v>
      </c>
      <c r="AG75" s="13">
        <f t="shared" si="27"/>
        <v>142</v>
      </c>
    </row>
    <row r="76" spans="20:33" x14ac:dyDescent="0.35">
      <c r="T76" s="1">
        <v>83</v>
      </c>
      <c r="U76" s="4">
        <f t="shared" si="19"/>
        <v>-460</v>
      </c>
      <c r="V76" s="4">
        <f t="shared" si="20"/>
        <v>700</v>
      </c>
      <c r="W76" s="13">
        <f t="shared" si="21"/>
        <v>-460</v>
      </c>
      <c r="Y76" s="6">
        <v>83</v>
      </c>
      <c r="Z76" s="4">
        <f t="shared" si="22"/>
        <v>-2.3000000000000007</v>
      </c>
      <c r="AA76" s="4">
        <f t="shared" si="23"/>
        <v>8.3000000000000007</v>
      </c>
      <c r="AB76" s="13">
        <f t="shared" si="24"/>
        <v>8.3000000000000007</v>
      </c>
      <c r="AD76" s="6">
        <v>83</v>
      </c>
      <c r="AE76" s="4">
        <f t="shared" si="25"/>
        <v>-136</v>
      </c>
      <c r="AF76" s="4">
        <f t="shared" si="26"/>
        <v>144</v>
      </c>
      <c r="AG76" s="13">
        <f t="shared" si="27"/>
        <v>144</v>
      </c>
    </row>
    <row r="77" spans="20:33" x14ac:dyDescent="0.35">
      <c r="T77" s="1">
        <v>84</v>
      </c>
      <c r="U77" s="4">
        <f t="shared" si="19"/>
        <v>-480</v>
      </c>
      <c r="V77" s="4">
        <f t="shared" si="20"/>
        <v>720</v>
      </c>
      <c r="W77" s="13">
        <f t="shared" si="21"/>
        <v>-480</v>
      </c>
      <c r="Y77" s="6">
        <v>84</v>
      </c>
      <c r="Z77" s="4">
        <f t="shared" si="22"/>
        <v>-2.4000000000000004</v>
      </c>
      <c r="AA77" s="4">
        <f t="shared" si="23"/>
        <v>8.4</v>
      </c>
      <c r="AB77" s="13">
        <f t="shared" si="24"/>
        <v>8.4</v>
      </c>
      <c r="AD77" s="6">
        <v>84</v>
      </c>
      <c r="AE77" s="4">
        <f t="shared" si="25"/>
        <v>-138</v>
      </c>
      <c r="AF77" s="4">
        <f t="shared" si="26"/>
        <v>146</v>
      </c>
      <c r="AG77" s="13">
        <f t="shared" si="27"/>
        <v>146</v>
      </c>
    </row>
    <row r="78" spans="20:33" x14ac:dyDescent="0.35">
      <c r="T78" s="1">
        <v>85</v>
      </c>
      <c r="U78" s="4">
        <f t="shared" si="19"/>
        <v>-500</v>
      </c>
      <c r="V78" s="4">
        <f t="shared" si="20"/>
        <v>740</v>
      </c>
      <c r="W78" s="13">
        <f t="shared" si="21"/>
        <v>-500</v>
      </c>
      <c r="Y78" s="6">
        <v>85</v>
      </c>
      <c r="Z78" s="4">
        <f t="shared" si="22"/>
        <v>-2.5</v>
      </c>
      <c r="AA78" s="4">
        <f t="shared" si="23"/>
        <v>8.5</v>
      </c>
      <c r="AB78" s="13">
        <f t="shared" si="24"/>
        <v>8.5</v>
      </c>
      <c r="AD78" s="6">
        <v>85</v>
      </c>
      <c r="AE78" s="4">
        <f t="shared" si="25"/>
        <v>-140</v>
      </c>
      <c r="AF78" s="4">
        <f t="shared" si="26"/>
        <v>148</v>
      </c>
      <c r="AG78" s="13">
        <f t="shared" si="27"/>
        <v>148</v>
      </c>
    </row>
    <row r="79" spans="20:33" x14ac:dyDescent="0.35">
      <c r="T79" s="1">
        <v>86</v>
      </c>
      <c r="U79" s="4">
        <f t="shared" si="19"/>
        <v>-520</v>
      </c>
      <c r="V79" s="4">
        <f t="shared" si="20"/>
        <v>760</v>
      </c>
      <c r="W79" s="13">
        <f t="shared" si="21"/>
        <v>-520</v>
      </c>
      <c r="Y79" s="6">
        <v>86</v>
      </c>
      <c r="Z79" s="4">
        <f t="shared" si="22"/>
        <v>-2.5999999999999996</v>
      </c>
      <c r="AA79" s="4">
        <f t="shared" si="23"/>
        <v>8.6</v>
      </c>
      <c r="AB79" s="13">
        <f t="shared" si="24"/>
        <v>8.6</v>
      </c>
      <c r="AD79" s="6">
        <v>86</v>
      </c>
      <c r="AE79" s="4">
        <f t="shared" si="25"/>
        <v>-142</v>
      </c>
      <c r="AF79" s="4">
        <f t="shared" si="26"/>
        <v>150</v>
      </c>
      <c r="AG79" s="13">
        <f t="shared" si="27"/>
        <v>150</v>
      </c>
    </row>
    <row r="80" spans="20:33" x14ac:dyDescent="0.35">
      <c r="T80" s="1">
        <v>87</v>
      </c>
      <c r="U80" s="4">
        <f t="shared" si="19"/>
        <v>-540</v>
      </c>
      <c r="V80" s="4">
        <f t="shared" si="20"/>
        <v>780</v>
      </c>
      <c r="W80" s="13">
        <f t="shared" si="21"/>
        <v>-540</v>
      </c>
      <c r="Y80" s="6">
        <v>87</v>
      </c>
      <c r="Z80" s="4">
        <f t="shared" si="22"/>
        <v>-2.7000000000000011</v>
      </c>
      <c r="AA80" s="4">
        <f t="shared" si="23"/>
        <v>8.7000000000000011</v>
      </c>
      <c r="AB80" s="13">
        <f t="shared" si="24"/>
        <v>8.7000000000000011</v>
      </c>
      <c r="AD80" s="6">
        <v>87</v>
      </c>
      <c r="AE80" s="4">
        <f t="shared" si="25"/>
        <v>-144</v>
      </c>
      <c r="AF80" s="4">
        <f t="shared" si="26"/>
        <v>152</v>
      </c>
      <c r="AG80" s="13">
        <f t="shared" si="27"/>
        <v>152</v>
      </c>
    </row>
    <row r="81" spans="20:33" x14ac:dyDescent="0.35">
      <c r="T81" s="1">
        <v>88</v>
      </c>
      <c r="U81" s="4">
        <f t="shared" si="19"/>
        <v>-560</v>
      </c>
      <c r="V81" s="4">
        <f t="shared" si="20"/>
        <v>800</v>
      </c>
      <c r="W81" s="13">
        <f t="shared" si="21"/>
        <v>-560</v>
      </c>
      <c r="Y81" s="6">
        <v>88</v>
      </c>
      <c r="Z81" s="4">
        <f t="shared" si="22"/>
        <v>-2.8000000000000007</v>
      </c>
      <c r="AA81" s="4">
        <f t="shared" si="23"/>
        <v>8.8000000000000007</v>
      </c>
      <c r="AB81" s="13">
        <f t="shared" si="24"/>
        <v>8.8000000000000007</v>
      </c>
      <c r="AD81" s="6">
        <v>88</v>
      </c>
      <c r="AE81" s="4">
        <f t="shared" si="25"/>
        <v>-146</v>
      </c>
      <c r="AF81" s="4">
        <f t="shared" si="26"/>
        <v>154</v>
      </c>
      <c r="AG81" s="13">
        <f t="shared" si="27"/>
        <v>154</v>
      </c>
    </row>
    <row r="82" spans="20:33" x14ac:dyDescent="0.35">
      <c r="T82" s="1">
        <v>89</v>
      </c>
      <c r="U82" s="4">
        <f t="shared" si="19"/>
        <v>-580</v>
      </c>
      <c r="V82" s="4">
        <f t="shared" si="20"/>
        <v>820</v>
      </c>
      <c r="W82" s="13">
        <f t="shared" si="21"/>
        <v>-580</v>
      </c>
      <c r="Y82" s="6">
        <v>89</v>
      </c>
      <c r="Z82" s="4">
        <f t="shared" si="22"/>
        <v>-2.9000000000000004</v>
      </c>
      <c r="AA82" s="4">
        <f t="shared" si="23"/>
        <v>8.9</v>
      </c>
      <c r="AB82" s="13">
        <f t="shared" si="24"/>
        <v>8.9</v>
      </c>
      <c r="AD82" s="6">
        <v>89</v>
      </c>
      <c r="AE82" s="4">
        <f t="shared" si="25"/>
        <v>-148</v>
      </c>
      <c r="AF82" s="4">
        <f t="shared" si="26"/>
        <v>156</v>
      </c>
      <c r="AG82" s="13">
        <f t="shared" si="27"/>
        <v>156</v>
      </c>
    </row>
    <row r="83" spans="20:33" x14ac:dyDescent="0.35">
      <c r="T83" s="1">
        <v>90</v>
      </c>
      <c r="U83" s="4">
        <f t="shared" si="19"/>
        <v>-600</v>
      </c>
      <c r="V83" s="4">
        <f t="shared" si="20"/>
        <v>840</v>
      </c>
      <c r="W83" s="13">
        <f t="shared" si="21"/>
        <v>-600</v>
      </c>
      <c r="Y83" s="6">
        <v>90</v>
      </c>
      <c r="Z83" s="4">
        <f t="shared" si="22"/>
        <v>-3</v>
      </c>
      <c r="AA83" s="4">
        <f t="shared" si="23"/>
        <v>9</v>
      </c>
      <c r="AB83" s="13">
        <f t="shared" si="24"/>
        <v>9</v>
      </c>
      <c r="AD83" s="6">
        <v>90</v>
      </c>
      <c r="AE83" s="4">
        <f t="shared" si="25"/>
        <v>-150</v>
      </c>
      <c r="AF83" s="4">
        <f t="shared" si="26"/>
        <v>158</v>
      </c>
      <c r="AG83" s="13">
        <f t="shared" si="27"/>
        <v>158</v>
      </c>
    </row>
    <row r="84" spans="20:33" x14ac:dyDescent="0.35">
      <c r="T84" s="1">
        <v>91</v>
      </c>
      <c r="U84" s="4">
        <f t="shared" si="19"/>
        <v>-620</v>
      </c>
      <c r="V84" s="4">
        <f t="shared" si="20"/>
        <v>860</v>
      </c>
      <c r="W84" s="13">
        <f t="shared" si="21"/>
        <v>-620</v>
      </c>
      <c r="Y84" s="6">
        <v>91</v>
      </c>
      <c r="Z84" s="4">
        <f t="shared" si="22"/>
        <v>-3.0999999999999996</v>
      </c>
      <c r="AA84" s="4">
        <f t="shared" si="23"/>
        <v>9.1</v>
      </c>
      <c r="AB84" s="13">
        <f t="shared" si="24"/>
        <v>9.1</v>
      </c>
      <c r="AD84" s="6">
        <v>91</v>
      </c>
      <c r="AE84" s="4">
        <f t="shared" si="25"/>
        <v>-152</v>
      </c>
      <c r="AF84" s="4">
        <f t="shared" si="26"/>
        <v>160</v>
      </c>
      <c r="AG84" s="13">
        <f t="shared" si="27"/>
        <v>160</v>
      </c>
    </row>
    <row r="85" spans="20:33" x14ac:dyDescent="0.35">
      <c r="T85" s="1">
        <v>92</v>
      </c>
      <c r="U85" s="4">
        <f t="shared" si="19"/>
        <v>-640</v>
      </c>
      <c r="V85" s="4">
        <f t="shared" si="20"/>
        <v>880</v>
      </c>
      <c r="W85" s="13">
        <f t="shared" si="21"/>
        <v>-640</v>
      </c>
      <c r="Y85" s="6">
        <v>92</v>
      </c>
      <c r="Z85" s="4">
        <f t="shared" si="22"/>
        <v>-3.2000000000000011</v>
      </c>
      <c r="AA85" s="4">
        <f t="shared" si="23"/>
        <v>9.2000000000000011</v>
      </c>
      <c r="AB85" s="13">
        <f t="shared" si="24"/>
        <v>9.2000000000000011</v>
      </c>
      <c r="AD85" s="6">
        <v>92</v>
      </c>
      <c r="AE85" s="4">
        <f t="shared" si="25"/>
        <v>-154</v>
      </c>
      <c r="AF85" s="4">
        <f t="shared" si="26"/>
        <v>162</v>
      </c>
      <c r="AG85" s="13">
        <f t="shared" si="27"/>
        <v>162</v>
      </c>
    </row>
    <row r="86" spans="20:33" x14ac:dyDescent="0.35">
      <c r="T86" s="1">
        <v>93</v>
      </c>
      <c r="U86" s="4">
        <f t="shared" si="19"/>
        <v>-660</v>
      </c>
      <c r="V86" s="4">
        <f t="shared" si="20"/>
        <v>900</v>
      </c>
      <c r="W86" s="13">
        <f t="shared" si="21"/>
        <v>-660</v>
      </c>
      <c r="Y86" s="6">
        <v>93</v>
      </c>
      <c r="Z86" s="4">
        <f t="shared" si="22"/>
        <v>-3.3000000000000007</v>
      </c>
      <c r="AA86" s="4">
        <f t="shared" si="23"/>
        <v>9.3000000000000007</v>
      </c>
      <c r="AB86" s="13">
        <f t="shared" si="24"/>
        <v>9.3000000000000007</v>
      </c>
      <c r="AD86" s="6">
        <v>93</v>
      </c>
      <c r="AE86" s="4">
        <f t="shared" si="25"/>
        <v>-156</v>
      </c>
      <c r="AF86" s="4">
        <f t="shared" si="26"/>
        <v>164</v>
      </c>
      <c r="AG86" s="13">
        <f t="shared" si="27"/>
        <v>164</v>
      </c>
    </row>
    <row r="87" spans="20:33" x14ac:dyDescent="0.35">
      <c r="T87" s="1">
        <v>94</v>
      </c>
      <c r="U87" s="4">
        <f t="shared" si="19"/>
        <v>-680</v>
      </c>
      <c r="V87" s="4">
        <f t="shared" si="20"/>
        <v>920</v>
      </c>
      <c r="W87" s="13">
        <f t="shared" si="21"/>
        <v>-680</v>
      </c>
      <c r="Y87" s="6">
        <v>94</v>
      </c>
      <c r="Z87" s="4">
        <f t="shared" si="22"/>
        <v>-3.4000000000000004</v>
      </c>
      <c r="AA87" s="4">
        <f t="shared" si="23"/>
        <v>9.4</v>
      </c>
      <c r="AB87" s="13">
        <f t="shared" si="24"/>
        <v>9.4</v>
      </c>
      <c r="AD87" s="6">
        <v>94</v>
      </c>
      <c r="AE87" s="4">
        <f t="shared" si="25"/>
        <v>-158</v>
      </c>
      <c r="AF87" s="4">
        <f t="shared" si="26"/>
        <v>166</v>
      </c>
      <c r="AG87" s="13">
        <f t="shared" si="27"/>
        <v>166</v>
      </c>
    </row>
    <row r="88" spans="20:33" x14ac:dyDescent="0.35">
      <c r="T88" s="1">
        <v>95</v>
      </c>
      <c r="U88" s="4">
        <f t="shared" si="19"/>
        <v>-700</v>
      </c>
      <c r="V88" s="4">
        <f t="shared" si="20"/>
        <v>940</v>
      </c>
      <c r="W88" s="13">
        <f t="shared" si="21"/>
        <v>-700</v>
      </c>
      <c r="Y88" s="6">
        <v>95</v>
      </c>
      <c r="Z88" s="4">
        <f t="shared" si="22"/>
        <v>-3.5</v>
      </c>
      <c r="AA88" s="4">
        <f t="shared" si="23"/>
        <v>9.5</v>
      </c>
      <c r="AB88" s="13">
        <f t="shared" si="24"/>
        <v>9.5</v>
      </c>
      <c r="AD88" s="6">
        <v>95</v>
      </c>
      <c r="AE88" s="4">
        <f t="shared" si="25"/>
        <v>-160</v>
      </c>
      <c r="AF88" s="4">
        <f t="shared" si="26"/>
        <v>168</v>
      </c>
      <c r="AG88" s="13">
        <f t="shared" si="27"/>
        <v>168</v>
      </c>
    </row>
    <row r="89" spans="20:33" x14ac:dyDescent="0.35">
      <c r="T89" s="1">
        <v>96</v>
      </c>
      <c r="U89" s="4">
        <f t="shared" ref="U89:U93" si="28">$B$25/$B$26-1/$B$26*T89+$B$29/$B$26*$I$27</f>
        <v>-720</v>
      </c>
      <c r="V89" s="4">
        <f t="shared" si="20"/>
        <v>960</v>
      </c>
      <c r="W89" s="13">
        <f t="shared" si="21"/>
        <v>-720</v>
      </c>
      <c r="Y89" s="6">
        <v>96</v>
      </c>
      <c r="Z89" s="4">
        <f t="shared" ref="Z89:Z93" si="29">$D$25/$D$26-1/$D$26*Y89</f>
        <v>-3.6000000000000014</v>
      </c>
      <c r="AA89" s="4">
        <f t="shared" si="23"/>
        <v>9.6000000000000014</v>
      </c>
      <c r="AB89" s="13">
        <f t="shared" si="24"/>
        <v>9.6000000000000014</v>
      </c>
      <c r="AD89" s="6">
        <v>96</v>
      </c>
      <c r="AE89" s="4">
        <f t="shared" ref="AE89:AE93" si="30">$F$25/$F$26-1/$F$26*AD89</f>
        <v>-162</v>
      </c>
      <c r="AF89" s="4">
        <f t="shared" si="26"/>
        <v>170</v>
      </c>
      <c r="AG89" s="13">
        <f t="shared" si="27"/>
        <v>170</v>
      </c>
    </row>
    <row r="90" spans="20:33" x14ac:dyDescent="0.35">
      <c r="T90" s="1">
        <v>97</v>
      </c>
      <c r="U90" s="4">
        <f t="shared" si="28"/>
        <v>-740</v>
      </c>
      <c r="V90" s="4">
        <f t="shared" si="20"/>
        <v>980</v>
      </c>
      <c r="W90" s="13">
        <f t="shared" si="21"/>
        <v>-740</v>
      </c>
      <c r="Y90" s="6">
        <v>97</v>
      </c>
      <c r="Z90" s="4">
        <f t="shared" si="29"/>
        <v>-3.7000000000000011</v>
      </c>
      <c r="AA90" s="4">
        <f t="shared" si="23"/>
        <v>9.7000000000000011</v>
      </c>
      <c r="AB90" s="13">
        <f t="shared" si="24"/>
        <v>9.7000000000000011</v>
      </c>
      <c r="AD90" s="6">
        <v>97</v>
      </c>
      <c r="AE90" s="4">
        <f t="shared" si="30"/>
        <v>-164</v>
      </c>
      <c r="AF90" s="4">
        <f t="shared" si="26"/>
        <v>172</v>
      </c>
      <c r="AG90" s="13">
        <f t="shared" si="27"/>
        <v>172</v>
      </c>
    </row>
    <row r="91" spans="20:33" x14ac:dyDescent="0.35">
      <c r="T91" s="1">
        <v>98</v>
      </c>
      <c r="U91" s="4">
        <f t="shared" si="28"/>
        <v>-760</v>
      </c>
      <c r="V91" s="4">
        <f t="shared" si="20"/>
        <v>1000</v>
      </c>
      <c r="W91" s="13">
        <f t="shared" si="21"/>
        <v>-760</v>
      </c>
      <c r="Y91" s="6">
        <v>98</v>
      </c>
      <c r="Z91" s="4">
        <f t="shared" si="29"/>
        <v>-3.8000000000000007</v>
      </c>
      <c r="AA91" s="4">
        <f t="shared" si="23"/>
        <v>9.8000000000000007</v>
      </c>
      <c r="AB91" s="13">
        <f t="shared" si="24"/>
        <v>9.8000000000000007</v>
      </c>
      <c r="AD91" s="6">
        <v>98</v>
      </c>
      <c r="AE91" s="4">
        <f t="shared" si="30"/>
        <v>-166</v>
      </c>
      <c r="AF91" s="4">
        <f t="shared" si="26"/>
        <v>174</v>
      </c>
      <c r="AG91" s="13">
        <f t="shared" si="27"/>
        <v>174</v>
      </c>
    </row>
    <row r="92" spans="20:33" x14ac:dyDescent="0.35">
      <c r="T92" s="1">
        <v>99</v>
      </c>
      <c r="U92" s="4">
        <f t="shared" si="28"/>
        <v>-780</v>
      </c>
      <c r="V92" s="4">
        <f t="shared" si="20"/>
        <v>1020</v>
      </c>
      <c r="W92" s="13">
        <f t="shared" si="21"/>
        <v>-780</v>
      </c>
      <c r="Y92" s="6">
        <v>99</v>
      </c>
      <c r="Z92" s="4">
        <f t="shared" si="29"/>
        <v>-3.9000000000000004</v>
      </c>
      <c r="AA92" s="4">
        <f t="shared" si="23"/>
        <v>9.9</v>
      </c>
      <c r="AB92" s="13">
        <f t="shared" si="24"/>
        <v>9.9</v>
      </c>
      <c r="AD92" s="6">
        <v>99</v>
      </c>
      <c r="AE92" s="4">
        <f t="shared" si="30"/>
        <v>-168</v>
      </c>
      <c r="AF92" s="4">
        <f t="shared" si="26"/>
        <v>176</v>
      </c>
      <c r="AG92" s="13">
        <f t="shared" si="27"/>
        <v>176</v>
      </c>
    </row>
    <row r="93" spans="20:33" x14ac:dyDescent="0.35">
      <c r="T93" s="1">
        <v>100</v>
      </c>
      <c r="U93" s="4">
        <f t="shared" si="28"/>
        <v>-800</v>
      </c>
      <c r="V93" s="4">
        <f t="shared" si="20"/>
        <v>1040</v>
      </c>
      <c r="W93" s="13">
        <f t="shared" si="21"/>
        <v>-800</v>
      </c>
      <c r="Y93" s="6">
        <v>100</v>
      </c>
      <c r="Z93" s="4">
        <f t="shared" si="29"/>
        <v>-4</v>
      </c>
      <c r="AA93" s="4">
        <f t="shared" si="23"/>
        <v>10</v>
      </c>
      <c r="AB93" s="13">
        <f t="shared" si="24"/>
        <v>10</v>
      </c>
      <c r="AD93" s="6">
        <v>100</v>
      </c>
      <c r="AE93" s="4">
        <f t="shared" si="30"/>
        <v>-170</v>
      </c>
      <c r="AF93" s="4">
        <f t="shared" si="26"/>
        <v>178</v>
      </c>
      <c r="AG93" s="13">
        <f t="shared" si="27"/>
        <v>178</v>
      </c>
    </row>
  </sheetData>
  <mergeCells count="11">
    <mergeCell ref="J30:L30"/>
    <mergeCell ref="A24:B24"/>
    <mergeCell ref="C24:D24"/>
    <mergeCell ref="E24:F24"/>
    <mergeCell ref="A23:F23"/>
    <mergeCell ref="AD2:AG2"/>
    <mergeCell ref="Y2:AB2"/>
    <mergeCell ref="H23:N23"/>
    <mergeCell ref="I24:K24"/>
    <mergeCell ref="L24:N24"/>
    <mergeCell ref="T2:W2"/>
  </mergeCells>
  <pageMargins left="0.7" right="0.7" top="0.75" bottom="0.75" header="0.3" footer="0.3"/>
  <pageSetup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autoPict="0">
                <anchor moveWithCells="1">
                  <from>
                    <xdr:col>10</xdr:col>
                    <xdr:colOff>0</xdr:colOff>
                    <xdr:row>30</xdr:row>
                    <xdr:rowOff>19050</xdr:rowOff>
                  </from>
                  <to>
                    <xdr:col>12</xdr:col>
                    <xdr:colOff>0</xdr:colOff>
                    <xdr:row>30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Decker</dc:creator>
  <cp:lastModifiedBy>Christopher Decker</cp:lastModifiedBy>
  <cp:lastPrinted>2023-07-03T00:22:56Z</cp:lastPrinted>
  <dcterms:created xsi:type="dcterms:W3CDTF">2023-01-26T18:17:38Z</dcterms:created>
  <dcterms:modified xsi:type="dcterms:W3CDTF">2024-02-15T12:53:58Z</dcterms:modified>
</cp:coreProperties>
</file>